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 100 - Komunikace" sheetId="2" r:id="rId2"/>
    <sheet name="VRN - Vedlejší rozpočtové..." sheetId="3" r:id="rId3"/>
    <sheet name="ON - Ostatní náklady" sheetId="4" r:id="rId4"/>
  </sheets>
  <definedNames>
    <definedName name="_xlnm.Print_Area" localSheetId="0">'Rekapitulace stavby'!$D$4:$AO$76,'Rekapitulace stavby'!$C$82:$AQ$98</definedName>
    <definedName name="_xlnm.Print_Titles" localSheetId="0">'Rekapitulace stavby'!$92:$92</definedName>
    <definedName name="_xlnm._FilterDatabase" localSheetId="1" hidden="1">'SO 100 - Komunikace'!$C$122:$K$678</definedName>
    <definedName name="_xlnm.Print_Area" localSheetId="1">'SO 100 - Komunikace'!$C$4:$J$76,'SO 100 - Komunikace'!$C$82:$J$104,'SO 100 - Komunikace'!$C$110:$K$678</definedName>
    <definedName name="_xlnm.Print_Titles" localSheetId="1">'SO 100 - Komunikace'!$122:$122</definedName>
    <definedName name="_xlnm._FilterDatabase" localSheetId="2" hidden="1">'VRN - Vedlejší rozpočtové...'!$C$119:$K$130</definedName>
    <definedName name="_xlnm.Print_Area" localSheetId="2">'VRN - Vedlejší rozpočtové...'!$C$4:$J$76,'VRN - Vedlejší rozpočtové...'!$C$82:$J$101,'VRN - Vedlejší rozpočtové...'!$C$107:$K$130</definedName>
    <definedName name="_xlnm.Print_Titles" localSheetId="2">'VRN - Vedlejší rozpočtové...'!$119:$119</definedName>
    <definedName name="_xlnm._FilterDatabase" localSheetId="3" hidden="1">'ON - Ostatní náklady'!$C$117:$K$136</definedName>
    <definedName name="_xlnm.Print_Area" localSheetId="3">'ON - Ostatní náklady'!$C$4:$J$76,'ON - Ostatní náklady'!$C$82:$J$99,'ON - Ostatní náklady'!$C$105:$K$136</definedName>
    <definedName name="_xlnm.Print_Titles" localSheetId="3">'ON - Ostatní náklady'!$117:$117</definedName>
  </definedNames>
  <calcPr/>
</workbook>
</file>

<file path=xl/calcChain.xml><?xml version="1.0" encoding="utf-8"?>
<calcChain xmlns="http://schemas.openxmlformats.org/spreadsheetml/2006/main">
  <c i="4" r="J37"/>
  <c r="J36"/>
  <c i="1" r="AY97"/>
  <c i="4" r="J35"/>
  <c i="1" r="AX97"/>
  <c i="4" r="BI135"/>
  <c r="BH135"/>
  <c r="BG135"/>
  <c r="BF135"/>
  <c r="T135"/>
  <c r="R135"/>
  <c r="P135"/>
  <c r="BK135"/>
  <c r="J135"/>
  <c r="BE135"/>
  <c r="BI133"/>
  <c r="BH133"/>
  <c r="BG133"/>
  <c r="BF133"/>
  <c r="T133"/>
  <c r="T132"/>
  <c r="R133"/>
  <c r="R132"/>
  <c r="P133"/>
  <c r="P132"/>
  <c r="BK133"/>
  <c r="BK132"/>
  <c r="J132"/>
  <c r="J133"/>
  <c r="BE133"/>
  <c r="J98"/>
  <c r="BI130"/>
  <c r="BH130"/>
  <c r="BG130"/>
  <c r="BF130"/>
  <c r="T130"/>
  <c r="R130"/>
  <c r="P130"/>
  <c r="BK130"/>
  <c r="J130"/>
  <c r="BE130"/>
  <c r="BI128"/>
  <c r="BH128"/>
  <c r="BG128"/>
  <c r="BF128"/>
  <c r="T128"/>
  <c r="R128"/>
  <c r="P128"/>
  <c r="BK128"/>
  <c r="J128"/>
  <c r="BE128"/>
  <c r="BI126"/>
  <c r="BH126"/>
  <c r="BG126"/>
  <c r="BF126"/>
  <c r="T126"/>
  <c r="R126"/>
  <c r="P126"/>
  <c r="BK126"/>
  <c r="J126"/>
  <c r="BE126"/>
  <c r="BI124"/>
  <c r="BH124"/>
  <c r="BG124"/>
  <c r="BF124"/>
  <c r="T124"/>
  <c r="R124"/>
  <c r="P124"/>
  <c r="BK124"/>
  <c r="J124"/>
  <c r="BE124"/>
  <c r="BI122"/>
  <c r="BH122"/>
  <c r="BG122"/>
  <c r="BF122"/>
  <c r="T122"/>
  <c r="R122"/>
  <c r="P122"/>
  <c r="BK122"/>
  <c r="J122"/>
  <c r="BE122"/>
  <c r="BI120"/>
  <c r="F37"/>
  <c i="1" r="BD97"/>
  <c i="4" r="BH120"/>
  <c r="F36"/>
  <c i="1" r="BC97"/>
  <c i="4" r="BG120"/>
  <c r="F35"/>
  <c i="1" r="BB97"/>
  <c i="4" r="BF120"/>
  <c r="J34"/>
  <c i="1" r="AW97"/>
  <c i="4" r="F34"/>
  <c i="1" r="BA97"/>
  <c i="4" r="T120"/>
  <c r="T119"/>
  <c r="T118"/>
  <c r="R120"/>
  <c r="R119"/>
  <c r="R118"/>
  <c r="P120"/>
  <c r="P119"/>
  <c r="P118"/>
  <c i="1" r="AU97"/>
  <c i="4" r="BK120"/>
  <c r="BK119"/>
  <c r="J119"/>
  <c r="BK118"/>
  <c r="J118"/>
  <c r="J96"/>
  <c r="J30"/>
  <c i="1" r="AG97"/>
  <c i="4" r="J120"/>
  <c r="BE120"/>
  <c r="J33"/>
  <c i="1" r="AV97"/>
  <c i="4" r="F33"/>
  <c i="1" r="AZ97"/>
  <c i="4" r="J97"/>
  <c r="J115"/>
  <c r="J114"/>
  <c r="F114"/>
  <c r="F112"/>
  <c r="E110"/>
  <c r="J92"/>
  <c r="J91"/>
  <c r="F91"/>
  <c r="F89"/>
  <c r="E87"/>
  <c r="J39"/>
  <c r="J18"/>
  <c r="E18"/>
  <c r="F115"/>
  <c r="F92"/>
  <c r="J17"/>
  <c r="J12"/>
  <c r="J112"/>
  <c r="J89"/>
  <c r="E7"/>
  <c r="E108"/>
  <c r="E85"/>
  <c i="3" r="J37"/>
  <c r="J36"/>
  <c i="1" r="AY96"/>
  <c i="3" r="J35"/>
  <c i="1" r="AX96"/>
  <c i="3" r="BI129"/>
  <c r="BH129"/>
  <c r="BG129"/>
  <c r="BF129"/>
  <c r="T129"/>
  <c r="T128"/>
  <c r="R129"/>
  <c r="R128"/>
  <c r="P129"/>
  <c r="P128"/>
  <c r="BK129"/>
  <c r="BK128"/>
  <c r="J128"/>
  <c r="J129"/>
  <c r="BE129"/>
  <c r="J100"/>
  <c r="BI126"/>
  <c r="BH126"/>
  <c r="BG126"/>
  <c r="BF126"/>
  <c r="T126"/>
  <c r="T125"/>
  <c r="R126"/>
  <c r="R125"/>
  <c r="P126"/>
  <c r="P125"/>
  <c r="BK126"/>
  <c r="BK125"/>
  <c r="J125"/>
  <c r="J126"/>
  <c r="BE126"/>
  <c r="J99"/>
  <c r="BI123"/>
  <c r="F37"/>
  <c i="1" r="BD96"/>
  <c i="3" r="BH123"/>
  <c r="F36"/>
  <c i="1" r="BC96"/>
  <c i="3" r="BG123"/>
  <c r="F35"/>
  <c i="1" r="BB96"/>
  <c i="3" r="BF123"/>
  <c r="J34"/>
  <c i="1" r="AW96"/>
  <c i="3" r="F34"/>
  <c i="1" r="BA96"/>
  <c i="3" r="T123"/>
  <c r="T122"/>
  <c r="T121"/>
  <c r="T120"/>
  <c r="R123"/>
  <c r="R122"/>
  <c r="R121"/>
  <c r="R120"/>
  <c r="P123"/>
  <c r="P122"/>
  <c r="P121"/>
  <c r="P120"/>
  <c i="1" r="AU96"/>
  <c i="3" r="BK123"/>
  <c r="BK122"/>
  <c r="J122"/>
  <c r="BK121"/>
  <c r="J121"/>
  <c r="BK120"/>
  <c r="J120"/>
  <c r="J96"/>
  <c r="J30"/>
  <c i="1" r="AG96"/>
  <c i="3" r="J123"/>
  <c r="BE123"/>
  <c r="J33"/>
  <c i="1" r="AV96"/>
  <c i="3" r="F33"/>
  <c i="1" r="AZ96"/>
  <c i="3" r="J98"/>
  <c r="J97"/>
  <c r="J117"/>
  <c r="J116"/>
  <c r="F116"/>
  <c r="F114"/>
  <c r="E112"/>
  <c r="J92"/>
  <c r="J91"/>
  <c r="F91"/>
  <c r="F89"/>
  <c r="E87"/>
  <c r="J39"/>
  <c r="J18"/>
  <c r="E18"/>
  <c r="F117"/>
  <c r="F92"/>
  <c r="J17"/>
  <c r="J12"/>
  <c r="J114"/>
  <c r="J89"/>
  <c r="E7"/>
  <c r="E110"/>
  <c r="E85"/>
  <c i="2" r="J37"/>
  <c r="J36"/>
  <c i="1" r="AY95"/>
  <c i="2" r="J35"/>
  <c i="1" r="AX95"/>
  <c i="2" r="BI674"/>
  <c r="BH674"/>
  <c r="BG674"/>
  <c r="BF674"/>
  <c r="T674"/>
  <c r="R674"/>
  <c r="P674"/>
  <c r="BK674"/>
  <c r="J674"/>
  <c r="BE674"/>
  <c r="BI671"/>
  <c r="BH671"/>
  <c r="BG671"/>
  <c r="BF671"/>
  <c r="T671"/>
  <c r="T670"/>
  <c r="R671"/>
  <c r="R670"/>
  <c r="P671"/>
  <c r="P670"/>
  <c r="BK671"/>
  <c r="BK670"/>
  <c r="J670"/>
  <c r="J671"/>
  <c r="BE671"/>
  <c r="J103"/>
  <c r="BI664"/>
  <c r="BH664"/>
  <c r="BG664"/>
  <c r="BF664"/>
  <c r="T664"/>
  <c r="R664"/>
  <c r="P664"/>
  <c r="BK664"/>
  <c r="J664"/>
  <c r="BE664"/>
  <c r="BI658"/>
  <c r="BH658"/>
  <c r="BG658"/>
  <c r="BF658"/>
  <c r="T658"/>
  <c r="R658"/>
  <c r="P658"/>
  <c r="BK658"/>
  <c r="J658"/>
  <c r="BE658"/>
  <c r="BI652"/>
  <c r="BH652"/>
  <c r="BG652"/>
  <c r="BF652"/>
  <c r="T652"/>
  <c r="R652"/>
  <c r="P652"/>
  <c r="BK652"/>
  <c r="J652"/>
  <c r="BE652"/>
  <c r="BI647"/>
  <c r="BH647"/>
  <c r="BG647"/>
  <c r="BF647"/>
  <c r="T647"/>
  <c r="R647"/>
  <c r="P647"/>
  <c r="BK647"/>
  <c r="J647"/>
  <c r="BE647"/>
  <c r="BI642"/>
  <c r="BH642"/>
  <c r="BG642"/>
  <c r="BF642"/>
  <c r="T642"/>
  <c r="R642"/>
  <c r="P642"/>
  <c r="BK642"/>
  <c r="J642"/>
  <c r="BE642"/>
  <c r="BI630"/>
  <c r="BH630"/>
  <c r="BG630"/>
  <c r="BF630"/>
  <c r="T630"/>
  <c r="R630"/>
  <c r="P630"/>
  <c r="BK630"/>
  <c r="J630"/>
  <c r="BE630"/>
  <c r="BI625"/>
  <c r="BH625"/>
  <c r="BG625"/>
  <c r="BF625"/>
  <c r="T625"/>
  <c r="R625"/>
  <c r="P625"/>
  <c r="BK625"/>
  <c r="J625"/>
  <c r="BE625"/>
  <c r="BI620"/>
  <c r="BH620"/>
  <c r="BG620"/>
  <c r="BF620"/>
  <c r="T620"/>
  <c r="T619"/>
  <c r="R620"/>
  <c r="R619"/>
  <c r="P620"/>
  <c r="P619"/>
  <c r="BK620"/>
  <c r="BK619"/>
  <c r="J619"/>
  <c r="J620"/>
  <c r="BE620"/>
  <c r="J102"/>
  <c r="BI614"/>
  <c r="BH614"/>
  <c r="BG614"/>
  <c r="BF614"/>
  <c r="T614"/>
  <c r="R614"/>
  <c r="P614"/>
  <c r="BK614"/>
  <c r="J614"/>
  <c r="BE614"/>
  <c r="BI609"/>
  <c r="BH609"/>
  <c r="BG609"/>
  <c r="BF609"/>
  <c r="T609"/>
  <c r="R609"/>
  <c r="P609"/>
  <c r="BK609"/>
  <c r="J609"/>
  <c r="BE609"/>
  <c r="BI604"/>
  <c r="BH604"/>
  <c r="BG604"/>
  <c r="BF604"/>
  <c r="T604"/>
  <c r="R604"/>
  <c r="P604"/>
  <c r="BK604"/>
  <c r="J604"/>
  <c r="BE604"/>
  <c r="BI599"/>
  <c r="BH599"/>
  <c r="BG599"/>
  <c r="BF599"/>
  <c r="T599"/>
  <c r="R599"/>
  <c r="P599"/>
  <c r="BK599"/>
  <c r="J599"/>
  <c r="BE599"/>
  <c r="BI596"/>
  <c r="BH596"/>
  <c r="BG596"/>
  <c r="BF596"/>
  <c r="T596"/>
  <c r="R596"/>
  <c r="P596"/>
  <c r="BK596"/>
  <c r="J596"/>
  <c r="BE596"/>
  <c r="BI591"/>
  <c r="BH591"/>
  <c r="BG591"/>
  <c r="BF591"/>
  <c r="T591"/>
  <c r="R591"/>
  <c r="P591"/>
  <c r="BK591"/>
  <c r="J591"/>
  <c r="BE591"/>
  <c r="BI586"/>
  <c r="BH586"/>
  <c r="BG586"/>
  <c r="BF586"/>
  <c r="T586"/>
  <c r="R586"/>
  <c r="P586"/>
  <c r="BK586"/>
  <c r="J586"/>
  <c r="BE586"/>
  <c r="BI581"/>
  <c r="BH581"/>
  <c r="BG581"/>
  <c r="BF581"/>
  <c r="T581"/>
  <c r="R581"/>
  <c r="P581"/>
  <c r="BK581"/>
  <c r="J581"/>
  <c r="BE581"/>
  <c r="BI575"/>
  <c r="BH575"/>
  <c r="BG575"/>
  <c r="BF575"/>
  <c r="T575"/>
  <c r="R575"/>
  <c r="P575"/>
  <c r="BK575"/>
  <c r="J575"/>
  <c r="BE575"/>
  <c r="BI570"/>
  <c r="BH570"/>
  <c r="BG570"/>
  <c r="BF570"/>
  <c r="T570"/>
  <c r="R570"/>
  <c r="P570"/>
  <c r="BK570"/>
  <c r="J570"/>
  <c r="BE570"/>
  <c r="BI565"/>
  <c r="BH565"/>
  <c r="BG565"/>
  <c r="BF565"/>
  <c r="T565"/>
  <c r="R565"/>
  <c r="P565"/>
  <c r="BK565"/>
  <c r="J565"/>
  <c r="BE565"/>
  <c r="BI559"/>
  <c r="BH559"/>
  <c r="BG559"/>
  <c r="BF559"/>
  <c r="T559"/>
  <c r="R559"/>
  <c r="P559"/>
  <c r="BK559"/>
  <c r="J559"/>
  <c r="BE559"/>
  <c r="BI554"/>
  <c r="BH554"/>
  <c r="BG554"/>
  <c r="BF554"/>
  <c r="T554"/>
  <c r="R554"/>
  <c r="P554"/>
  <c r="BK554"/>
  <c r="J554"/>
  <c r="BE554"/>
  <c r="BI551"/>
  <c r="BH551"/>
  <c r="BG551"/>
  <c r="BF551"/>
  <c r="T551"/>
  <c r="R551"/>
  <c r="P551"/>
  <c r="BK551"/>
  <c r="J551"/>
  <c r="BE551"/>
  <c r="BI546"/>
  <c r="BH546"/>
  <c r="BG546"/>
  <c r="BF546"/>
  <c r="T546"/>
  <c r="R546"/>
  <c r="P546"/>
  <c r="BK546"/>
  <c r="J546"/>
  <c r="BE546"/>
  <c r="BI541"/>
  <c r="BH541"/>
  <c r="BG541"/>
  <c r="BF541"/>
  <c r="T541"/>
  <c r="R541"/>
  <c r="P541"/>
  <c r="BK541"/>
  <c r="J541"/>
  <c r="BE541"/>
  <c r="BI535"/>
  <c r="BH535"/>
  <c r="BG535"/>
  <c r="BF535"/>
  <c r="T535"/>
  <c r="R535"/>
  <c r="P535"/>
  <c r="BK535"/>
  <c r="J535"/>
  <c r="BE535"/>
  <c r="BI526"/>
  <c r="BH526"/>
  <c r="BG526"/>
  <c r="BF526"/>
  <c r="T526"/>
  <c r="R526"/>
  <c r="P526"/>
  <c r="BK526"/>
  <c r="J526"/>
  <c r="BE526"/>
  <c r="BI521"/>
  <c r="BH521"/>
  <c r="BG521"/>
  <c r="BF521"/>
  <c r="T521"/>
  <c r="R521"/>
  <c r="P521"/>
  <c r="BK521"/>
  <c r="J521"/>
  <c r="BE521"/>
  <c r="BI509"/>
  <c r="BH509"/>
  <c r="BG509"/>
  <c r="BF509"/>
  <c r="T509"/>
  <c r="R509"/>
  <c r="P509"/>
  <c r="BK509"/>
  <c r="J509"/>
  <c r="BE509"/>
  <c r="BI506"/>
  <c r="BH506"/>
  <c r="BG506"/>
  <c r="BF506"/>
  <c r="T506"/>
  <c r="R506"/>
  <c r="P506"/>
  <c r="BK506"/>
  <c r="J506"/>
  <c r="BE506"/>
  <c r="BI503"/>
  <c r="BH503"/>
  <c r="BG503"/>
  <c r="BF503"/>
  <c r="T503"/>
  <c r="R503"/>
  <c r="P503"/>
  <c r="BK503"/>
  <c r="J503"/>
  <c r="BE503"/>
  <c r="BI500"/>
  <c r="BH500"/>
  <c r="BG500"/>
  <c r="BF500"/>
  <c r="T500"/>
  <c r="R500"/>
  <c r="P500"/>
  <c r="BK500"/>
  <c r="J500"/>
  <c r="BE500"/>
  <c r="BI497"/>
  <c r="BH497"/>
  <c r="BG497"/>
  <c r="BF497"/>
  <c r="T497"/>
  <c r="R497"/>
  <c r="P497"/>
  <c r="BK497"/>
  <c r="J497"/>
  <c r="BE497"/>
  <c r="BI493"/>
  <c r="BH493"/>
  <c r="BG493"/>
  <c r="BF493"/>
  <c r="T493"/>
  <c r="R493"/>
  <c r="P493"/>
  <c r="BK493"/>
  <c r="J493"/>
  <c r="BE493"/>
  <c r="BI488"/>
  <c r="BH488"/>
  <c r="BG488"/>
  <c r="BF488"/>
  <c r="T488"/>
  <c r="R488"/>
  <c r="P488"/>
  <c r="BK488"/>
  <c r="J488"/>
  <c r="BE488"/>
  <c r="BI478"/>
  <c r="BH478"/>
  <c r="BG478"/>
  <c r="BF478"/>
  <c r="T478"/>
  <c r="R478"/>
  <c r="P478"/>
  <c r="BK478"/>
  <c r="J478"/>
  <c r="BE478"/>
  <c r="BI463"/>
  <c r="BH463"/>
  <c r="BG463"/>
  <c r="BF463"/>
  <c r="T463"/>
  <c r="R463"/>
  <c r="P463"/>
  <c r="BK463"/>
  <c r="J463"/>
  <c r="BE463"/>
  <c r="BI457"/>
  <c r="BH457"/>
  <c r="BG457"/>
  <c r="BF457"/>
  <c r="T457"/>
  <c r="R457"/>
  <c r="P457"/>
  <c r="BK457"/>
  <c r="J457"/>
  <c r="BE457"/>
  <c r="BI448"/>
  <c r="BH448"/>
  <c r="BG448"/>
  <c r="BF448"/>
  <c r="T448"/>
  <c r="R448"/>
  <c r="P448"/>
  <c r="BK448"/>
  <c r="J448"/>
  <c r="BE448"/>
  <c r="BI441"/>
  <c r="BH441"/>
  <c r="BG441"/>
  <c r="BF441"/>
  <c r="T441"/>
  <c r="R441"/>
  <c r="P441"/>
  <c r="BK441"/>
  <c r="J441"/>
  <c r="BE441"/>
  <c r="BI434"/>
  <c r="BH434"/>
  <c r="BG434"/>
  <c r="BF434"/>
  <c r="T434"/>
  <c r="R434"/>
  <c r="P434"/>
  <c r="BK434"/>
  <c r="J434"/>
  <c r="BE434"/>
  <c r="BI427"/>
  <c r="BH427"/>
  <c r="BG427"/>
  <c r="BF427"/>
  <c r="T427"/>
  <c r="R427"/>
  <c r="P427"/>
  <c r="BK427"/>
  <c r="J427"/>
  <c r="BE427"/>
  <c r="BI419"/>
  <c r="BH419"/>
  <c r="BG419"/>
  <c r="BF419"/>
  <c r="T419"/>
  <c r="R419"/>
  <c r="P419"/>
  <c r="BK419"/>
  <c r="J419"/>
  <c r="BE419"/>
  <c r="BI413"/>
  <c r="BH413"/>
  <c r="BG413"/>
  <c r="BF413"/>
  <c r="T413"/>
  <c r="R413"/>
  <c r="P413"/>
  <c r="BK413"/>
  <c r="J413"/>
  <c r="BE413"/>
  <c r="BI407"/>
  <c r="BH407"/>
  <c r="BG407"/>
  <c r="BF407"/>
  <c r="T407"/>
  <c r="R407"/>
  <c r="P407"/>
  <c r="BK407"/>
  <c r="J407"/>
  <c r="BE407"/>
  <c r="BI398"/>
  <c r="BH398"/>
  <c r="BG398"/>
  <c r="BF398"/>
  <c r="T398"/>
  <c r="R398"/>
  <c r="P398"/>
  <c r="BK398"/>
  <c r="J398"/>
  <c r="BE398"/>
  <c r="BI391"/>
  <c r="BH391"/>
  <c r="BG391"/>
  <c r="BF391"/>
  <c r="T391"/>
  <c r="R391"/>
  <c r="P391"/>
  <c r="BK391"/>
  <c r="J391"/>
  <c r="BE391"/>
  <c r="BI384"/>
  <c r="BH384"/>
  <c r="BG384"/>
  <c r="BF384"/>
  <c r="T384"/>
  <c r="R384"/>
  <c r="P384"/>
  <c r="BK384"/>
  <c r="J384"/>
  <c r="BE384"/>
  <c r="BI377"/>
  <c r="BH377"/>
  <c r="BG377"/>
  <c r="BF377"/>
  <c r="T377"/>
  <c r="R377"/>
  <c r="P377"/>
  <c r="BK377"/>
  <c r="J377"/>
  <c r="BE377"/>
  <c r="BI369"/>
  <c r="BH369"/>
  <c r="BG369"/>
  <c r="BF369"/>
  <c r="T369"/>
  <c r="R369"/>
  <c r="P369"/>
  <c r="BK369"/>
  <c r="J369"/>
  <c r="BE369"/>
  <c r="BI363"/>
  <c r="BH363"/>
  <c r="BG363"/>
  <c r="BF363"/>
  <c r="T363"/>
  <c r="T362"/>
  <c r="R363"/>
  <c r="R362"/>
  <c r="P363"/>
  <c r="P362"/>
  <c r="BK363"/>
  <c r="BK362"/>
  <c r="J362"/>
  <c r="J363"/>
  <c r="BE363"/>
  <c r="J101"/>
  <c r="BI360"/>
  <c r="BH360"/>
  <c r="BG360"/>
  <c r="BF360"/>
  <c r="T360"/>
  <c r="R360"/>
  <c r="P360"/>
  <c r="BK360"/>
  <c r="J360"/>
  <c r="BE360"/>
  <c r="BI353"/>
  <c r="BH353"/>
  <c r="BG353"/>
  <c r="BF353"/>
  <c r="T353"/>
  <c r="R353"/>
  <c r="P353"/>
  <c r="BK353"/>
  <c r="J353"/>
  <c r="BE353"/>
  <c r="BI351"/>
  <c r="BH351"/>
  <c r="BG351"/>
  <c r="BF351"/>
  <c r="T351"/>
  <c r="R351"/>
  <c r="P351"/>
  <c r="BK351"/>
  <c r="J351"/>
  <c r="BE351"/>
  <c r="BI349"/>
  <c r="BH349"/>
  <c r="BG349"/>
  <c r="BF349"/>
  <c r="T349"/>
  <c r="R349"/>
  <c r="P349"/>
  <c r="BK349"/>
  <c r="J349"/>
  <c r="BE349"/>
  <c r="BI346"/>
  <c r="BH346"/>
  <c r="BG346"/>
  <c r="BF346"/>
  <c r="T346"/>
  <c r="R346"/>
  <c r="P346"/>
  <c r="BK346"/>
  <c r="J346"/>
  <c r="BE346"/>
  <c r="BI344"/>
  <c r="BH344"/>
  <c r="BG344"/>
  <c r="BF344"/>
  <c r="T344"/>
  <c r="R344"/>
  <c r="P344"/>
  <c r="BK344"/>
  <c r="J344"/>
  <c r="BE344"/>
  <c r="BI342"/>
  <c r="BH342"/>
  <c r="BG342"/>
  <c r="BF342"/>
  <c r="T342"/>
  <c r="R342"/>
  <c r="P342"/>
  <c r="BK342"/>
  <c r="J342"/>
  <c r="BE342"/>
  <c r="BI339"/>
  <c r="BH339"/>
  <c r="BG339"/>
  <c r="BF339"/>
  <c r="T339"/>
  <c r="R339"/>
  <c r="P339"/>
  <c r="BK339"/>
  <c r="J339"/>
  <c r="BE339"/>
  <c r="BI337"/>
  <c r="BH337"/>
  <c r="BG337"/>
  <c r="BF337"/>
  <c r="T337"/>
  <c r="R337"/>
  <c r="P337"/>
  <c r="BK337"/>
  <c r="J337"/>
  <c r="BE337"/>
  <c r="BI335"/>
  <c r="BH335"/>
  <c r="BG335"/>
  <c r="BF335"/>
  <c r="T335"/>
  <c r="R335"/>
  <c r="P335"/>
  <c r="BK335"/>
  <c r="J335"/>
  <c r="BE335"/>
  <c r="BI333"/>
  <c r="BH333"/>
  <c r="BG333"/>
  <c r="BF333"/>
  <c r="T333"/>
  <c r="R333"/>
  <c r="P333"/>
  <c r="BK333"/>
  <c r="J333"/>
  <c r="BE333"/>
  <c r="BI327"/>
  <c r="BH327"/>
  <c r="BG327"/>
  <c r="BF327"/>
  <c r="T327"/>
  <c r="R327"/>
  <c r="P327"/>
  <c r="BK327"/>
  <c r="J327"/>
  <c r="BE327"/>
  <c r="BI322"/>
  <c r="BH322"/>
  <c r="BG322"/>
  <c r="BF322"/>
  <c r="T322"/>
  <c r="R322"/>
  <c r="P322"/>
  <c r="BK322"/>
  <c r="J322"/>
  <c r="BE322"/>
  <c r="BI316"/>
  <c r="BH316"/>
  <c r="BG316"/>
  <c r="BF316"/>
  <c r="T316"/>
  <c r="R316"/>
  <c r="P316"/>
  <c r="BK316"/>
  <c r="J316"/>
  <c r="BE316"/>
  <c r="BI314"/>
  <c r="BH314"/>
  <c r="BG314"/>
  <c r="BF314"/>
  <c r="T314"/>
  <c r="T313"/>
  <c r="R314"/>
  <c r="R313"/>
  <c r="P314"/>
  <c r="P313"/>
  <c r="BK314"/>
  <c r="BK313"/>
  <c r="J313"/>
  <c r="J314"/>
  <c r="BE314"/>
  <c r="J100"/>
  <c r="BI308"/>
  <c r="BH308"/>
  <c r="BG308"/>
  <c r="BF308"/>
  <c r="T308"/>
  <c r="R308"/>
  <c r="P308"/>
  <c r="BK308"/>
  <c r="J308"/>
  <c r="BE308"/>
  <c r="BI302"/>
  <c r="BH302"/>
  <c r="BG302"/>
  <c r="BF302"/>
  <c r="T302"/>
  <c r="R302"/>
  <c r="P302"/>
  <c r="BK302"/>
  <c r="J302"/>
  <c r="BE302"/>
  <c r="BI296"/>
  <c r="BH296"/>
  <c r="BG296"/>
  <c r="BF296"/>
  <c r="T296"/>
  <c r="R296"/>
  <c r="P296"/>
  <c r="BK296"/>
  <c r="J296"/>
  <c r="BE296"/>
  <c r="BI290"/>
  <c r="BH290"/>
  <c r="BG290"/>
  <c r="BF290"/>
  <c r="T290"/>
  <c r="R290"/>
  <c r="P290"/>
  <c r="BK290"/>
  <c r="J290"/>
  <c r="BE290"/>
  <c r="BI285"/>
  <c r="BH285"/>
  <c r="BG285"/>
  <c r="BF285"/>
  <c r="T285"/>
  <c r="R285"/>
  <c r="P285"/>
  <c r="BK285"/>
  <c r="J285"/>
  <c r="BE285"/>
  <c r="BI280"/>
  <c r="BH280"/>
  <c r="BG280"/>
  <c r="BF280"/>
  <c r="T280"/>
  <c r="R280"/>
  <c r="P280"/>
  <c r="BK280"/>
  <c r="J280"/>
  <c r="BE280"/>
  <c r="BI275"/>
  <c r="BH275"/>
  <c r="BG275"/>
  <c r="BF275"/>
  <c r="T275"/>
  <c r="R275"/>
  <c r="P275"/>
  <c r="BK275"/>
  <c r="J275"/>
  <c r="BE275"/>
  <c r="BI271"/>
  <c r="BH271"/>
  <c r="BG271"/>
  <c r="BF271"/>
  <c r="T271"/>
  <c r="R271"/>
  <c r="P271"/>
  <c r="BK271"/>
  <c r="J271"/>
  <c r="BE271"/>
  <c r="BI265"/>
  <c r="BH265"/>
  <c r="BG265"/>
  <c r="BF265"/>
  <c r="T265"/>
  <c r="R265"/>
  <c r="P265"/>
  <c r="BK265"/>
  <c r="J265"/>
  <c r="BE265"/>
  <c r="BI259"/>
  <c r="BH259"/>
  <c r="BG259"/>
  <c r="BF259"/>
  <c r="T259"/>
  <c r="R259"/>
  <c r="P259"/>
  <c r="BK259"/>
  <c r="J259"/>
  <c r="BE259"/>
  <c r="BI253"/>
  <c r="BH253"/>
  <c r="BG253"/>
  <c r="BF253"/>
  <c r="T253"/>
  <c r="R253"/>
  <c r="P253"/>
  <c r="BK253"/>
  <c r="J253"/>
  <c r="BE253"/>
  <c r="BI246"/>
  <c r="BH246"/>
  <c r="BG246"/>
  <c r="BF246"/>
  <c r="T246"/>
  <c r="R246"/>
  <c r="P246"/>
  <c r="BK246"/>
  <c r="J246"/>
  <c r="BE246"/>
  <c r="BI241"/>
  <c r="BH241"/>
  <c r="BG241"/>
  <c r="BF241"/>
  <c r="T241"/>
  <c r="T240"/>
  <c r="R241"/>
  <c r="R240"/>
  <c r="P241"/>
  <c r="P240"/>
  <c r="BK241"/>
  <c r="BK240"/>
  <c r="J240"/>
  <c r="J241"/>
  <c r="BE241"/>
  <c r="J99"/>
  <c r="BI235"/>
  <c r="BH235"/>
  <c r="BG235"/>
  <c r="BF235"/>
  <c r="T235"/>
  <c r="R235"/>
  <c r="P235"/>
  <c r="BK235"/>
  <c r="J235"/>
  <c r="BE235"/>
  <c r="BI230"/>
  <c r="BH230"/>
  <c r="BG230"/>
  <c r="BF230"/>
  <c r="T230"/>
  <c r="R230"/>
  <c r="P230"/>
  <c r="BK230"/>
  <c r="J230"/>
  <c r="BE230"/>
  <c r="BI225"/>
  <c r="BH225"/>
  <c r="BG225"/>
  <c r="BF225"/>
  <c r="T225"/>
  <c r="R225"/>
  <c r="P225"/>
  <c r="BK225"/>
  <c r="J225"/>
  <c r="BE225"/>
  <c r="BI220"/>
  <c r="BH220"/>
  <c r="BG220"/>
  <c r="BF220"/>
  <c r="T220"/>
  <c r="R220"/>
  <c r="P220"/>
  <c r="BK220"/>
  <c r="J220"/>
  <c r="BE220"/>
  <c r="BI217"/>
  <c r="BH217"/>
  <c r="BG217"/>
  <c r="BF217"/>
  <c r="T217"/>
  <c r="R217"/>
  <c r="P217"/>
  <c r="BK217"/>
  <c r="J217"/>
  <c r="BE217"/>
  <c r="BI212"/>
  <c r="BH212"/>
  <c r="BG212"/>
  <c r="BF212"/>
  <c r="T212"/>
  <c r="R212"/>
  <c r="P212"/>
  <c r="BK212"/>
  <c r="J212"/>
  <c r="BE212"/>
  <c r="BI208"/>
  <c r="BH208"/>
  <c r="BG208"/>
  <c r="BF208"/>
  <c r="T208"/>
  <c r="R208"/>
  <c r="P208"/>
  <c r="BK208"/>
  <c r="J208"/>
  <c r="BE208"/>
  <c r="BI203"/>
  <c r="BH203"/>
  <c r="BG203"/>
  <c r="BF203"/>
  <c r="T203"/>
  <c r="R203"/>
  <c r="P203"/>
  <c r="BK203"/>
  <c r="J203"/>
  <c r="BE203"/>
  <c r="BI198"/>
  <c r="BH198"/>
  <c r="BG198"/>
  <c r="BF198"/>
  <c r="T198"/>
  <c r="R198"/>
  <c r="P198"/>
  <c r="BK198"/>
  <c r="J198"/>
  <c r="BE198"/>
  <c r="BI193"/>
  <c r="BH193"/>
  <c r="BG193"/>
  <c r="BF193"/>
  <c r="T193"/>
  <c r="R193"/>
  <c r="P193"/>
  <c r="BK193"/>
  <c r="J193"/>
  <c r="BE193"/>
  <c r="BI188"/>
  <c r="BH188"/>
  <c r="BG188"/>
  <c r="BF188"/>
  <c r="T188"/>
  <c r="R188"/>
  <c r="P188"/>
  <c r="BK188"/>
  <c r="J188"/>
  <c r="BE188"/>
  <c r="BI184"/>
  <c r="BH184"/>
  <c r="BG184"/>
  <c r="BF184"/>
  <c r="T184"/>
  <c r="R184"/>
  <c r="P184"/>
  <c r="BK184"/>
  <c r="J184"/>
  <c r="BE184"/>
  <c r="BI176"/>
  <c r="BH176"/>
  <c r="BG176"/>
  <c r="BF176"/>
  <c r="T176"/>
  <c r="R176"/>
  <c r="P176"/>
  <c r="BK176"/>
  <c r="J176"/>
  <c r="BE176"/>
  <c r="BI171"/>
  <c r="BH171"/>
  <c r="BG171"/>
  <c r="BF171"/>
  <c r="T171"/>
  <c r="R171"/>
  <c r="P171"/>
  <c r="BK171"/>
  <c r="J171"/>
  <c r="BE171"/>
  <c r="BI163"/>
  <c r="BH163"/>
  <c r="BG163"/>
  <c r="BF163"/>
  <c r="T163"/>
  <c r="R163"/>
  <c r="P163"/>
  <c r="BK163"/>
  <c r="J163"/>
  <c r="BE163"/>
  <c r="BI155"/>
  <c r="BH155"/>
  <c r="BG155"/>
  <c r="BF155"/>
  <c r="T155"/>
  <c r="R155"/>
  <c r="P155"/>
  <c r="BK155"/>
  <c r="J155"/>
  <c r="BE155"/>
  <c r="BI150"/>
  <c r="BH150"/>
  <c r="BG150"/>
  <c r="BF150"/>
  <c r="T150"/>
  <c r="R150"/>
  <c r="P150"/>
  <c r="BK150"/>
  <c r="J150"/>
  <c r="BE150"/>
  <c r="BI143"/>
  <c r="BH143"/>
  <c r="BG143"/>
  <c r="BF143"/>
  <c r="T143"/>
  <c r="R143"/>
  <c r="P143"/>
  <c r="BK143"/>
  <c r="J143"/>
  <c r="BE143"/>
  <c r="BI138"/>
  <c r="BH138"/>
  <c r="BG138"/>
  <c r="BF138"/>
  <c r="T138"/>
  <c r="R138"/>
  <c r="P138"/>
  <c r="BK138"/>
  <c r="J138"/>
  <c r="BE138"/>
  <c r="BI132"/>
  <c r="BH132"/>
  <c r="BG132"/>
  <c r="BF132"/>
  <c r="T132"/>
  <c r="R132"/>
  <c r="P132"/>
  <c r="BK132"/>
  <c r="J132"/>
  <c r="BE132"/>
  <c r="BI126"/>
  <c r="F37"/>
  <c i="1" r="BD95"/>
  <c i="2" r="BH126"/>
  <c r="F36"/>
  <c i="1" r="BC95"/>
  <c i="2" r="BG126"/>
  <c r="F35"/>
  <c i="1" r="BB95"/>
  <c i="2" r="BF126"/>
  <c r="J34"/>
  <c i="1" r="AW95"/>
  <c i="2" r="F34"/>
  <c i="1" r="BA95"/>
  <c i="2" r="T126"/>
  <c r="T125"/>
  <c r="T124"/>
  <c r="T123"/>
  <c r="R126"/>
  <c r="R125"/>
  <c r="R124"/>
  <c r="R123"/>
  <c r="P126"/>
  <c r="P125"/>
  <c r="P124"/>
  <c r="P123"/>
  <c i="1" r="AU95"/>
  <c i="2" r="BK126"/>
  <c r="BK125"/>
  <c r="J125"/>
  <c r="BK124"/>
  <c r="J124"/>
  <c r="BK123"/>
  <c r="J123"/>
  <c r="J96"/>
  <c r="J30"/>
  <c i="1" r="AG95"/>
  <c i="2" r="J126"/>
  <c r="BE126"/>
  <c r="J33"/>
  <c i="1" r="AV95"/>
  <c i="2" r="F33"/>
  <c i="1" r="AZ95"/>
  <c i="2" r="J98"/>
  <c r="J97"/>
  <c r="J120"/>
  <c r="J119"/>
  <c r="F119"/>
  <c r="F117"/>
  <c r="E115"/>
  <c r="J92"/>
  <c r="J91"/>
  <c r="F91"/>
  <c r="F89"/>
  <c r="E87"/>
  <c r="J39"/>
  <c r="J18"/>
  <c r="E18"/>
  <c r="F120"/>
  <c r="F92"/>
  <c r="J17"/>
  <c r="J12"/>
  <c r="J117"/>
  <c r="J89"/>
  <c r="E7"/>
  <c r="E113"/>
  <c r="E85"/>
  <c i="1" r="BD94"/>
  <c r="W33"/>
  <c r="BC94"/>
  <c r="W32"/>
  <c r="BB94"/>
  <c r="W31"/>
  <c r="BA94"/>
  <c r="W30"/>
  <c r="AZ94"/>
  <c r="W29"/>
  <c r="AY94"/>
  <c r="AX94"/>
  <c r="AW94"/>
  <c r="AK30"/>
  <c r="AV94"/>
  <c r="AK29"/>
  <c r="AU94"/>
  <c r="AT94"/>
  <c r="AS94"/>
  <c r="AG94"/>
  <c r="AK26"/>
  <c r="AT97"/>
  <c r="AN97"/>
  <c r="AT96"/>
  <c r="AN96"/>
  <c r="AT95"/>
  <c r="AN95"/>
  <c r="AN94"/>
  <c r="L90"/>
  <c r="AM90"/>
  <c r="AM89"/>
  <c r="L89"/>
  <c r="AM87"/>
  <c r="L87"/>
  <c r="L85"/>
  <c r="L84"/>
  <c r="AK35"/>
</calcChain>
</file>

<file path=xl/sharedStrings.xml><?xml version="1.0" encoding="utf-8"?>
<sst xmlns="http://schemas.openxmlformats.org/spreadsheetml/2006/main">
  <si>
    <t>Export Komplet</t>
  </si>
  <si>
    <t/>
  </si>
  <si>
    <t>2.0</t>
  </si>
  <si>
    <t>ZAMOK</t>
  </si>
  <si>
    <t>False</t>
  </si>
  <si>
    <t>{5ccb3a70-8052-4592-b0aa-fa6fed86ca4b}</t>
  </si>
  <si>
    <t>0,01</t>
  </si>
  <si>
    <t>21</t>
  </si>
  <si>
    <t>15</t>
  </si>
  <si>
    <t>REKAPITULACE STAVBY</t>
  </si>
  <si>
    <t xml:space="preserve">v ---  níže se nacházejí doplnkové a pomocné údaje k sestavám  --- v</t>
  </si>
  <si>
    <t>Návod na vyplnění</t>
  </si>
  <si>
    <t>0,001</t>
  </si>
  <si>
    <t>Kód:</t>
  </si>
  <si>
    <t>1</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</si>
  <si>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</si>
  <si>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</si>
  <si>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Novovysočanská, Praha 9, č. akce 13372</t>
  </si>
  <si>
    <t>KSO:</t>
  </si>
  <si>
    <t>CC-CZ:</t>
  </si>
  <si>
    <t>Místo:</t>
  </si>
  <si>
    <t>ulice Novovysočanská</t>
  </si>
  <si>
    <t>Datum:</t>
  </si>
  <si>
    <t>13. 5. 2019</t>
  </si>
  <si>
    <t>Zadavatel:</t>
  </si>
  <si>
    <t>IČ:</t>
  </si>
  <si>
    <t>03447286</t>
  </si>
  <si>
    <t>Technická správa komunikací hl. m. Prahy a.s.</t>
  </si>
  <si>
    <t>DIČ:</t>
  </si>
  <si>
    <t>CZ03447286</t>
  </si>
  <si>
    <t>Uchazeč:</t>
  </si>
  <si>
    <t>Vyplň údaj</t>
  </si>
  <si>
    <t>Projektant:</t>
  </si>
  <si>
    <t>48592722</t>
  </si>
  <si>
    <t>DIPRO, spol s r.o.</t>
  </si>
  <si>
    <t>CZ48592722</t>
  </si>
  <si>
    <t>True</t>
  </si>
  <si>
    <t>Zpracovatel:</t>
  </si>
  <si>
    <t>05733171</t>
  </si>
  <si>
    <t>TMI Building s.r.o.</t>
  </si>
  <si>
    <t>CZ05733171</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</si>
  <si>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</si>
  <si>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</si>
  <si>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</si>
  <si>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</si>
  <si>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</si>
  <si>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</si>
  <si>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</si>
  <si>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</si>
  <si>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</si>
  <si>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</si>
  <si>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</si>
  <si>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</si>
  <si>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</si>
  <si>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</si>
  <si>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</si>
  <si>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</si>
  <si>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</si>
  <si>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</si>
  <si>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</si>
  <si>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</si>
  <si>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</si>
  <si>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</si>
  <si>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</si>
  <si>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</si>
  <si>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</si>
  <si>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</si>
  <si>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</si>
  <si>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</si>
  <si>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</si>
  <si>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</si>
  <si>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</si>
  <si>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</si>
  <si>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</si>
  <si>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</si>
  <si>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</si>
  <si>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</si>
  <si>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</si>
  <si>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</si>
  <si>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</si>
  <si>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</si>
  <si>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</si>
  <si>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</si>
  <si>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</si>
  <si>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</si>
  <si>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</si>
  <si>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</si>
  <si>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100</t>
  </si>
  <si>
    <t>Komunikace</t>
  </si>
  <si>
    <t>STA</t>
  </si>
  <si>
    <t>{06b7ccc8-6a7c-49d2-9187-dc84ef62a72b}</t>
  </si>
  <si>
    <t>2</t>
  </si>
  <si>
    <t>VRN</t>
  </si>
  <si>
    <t>Vedlejší rozpočtové náklady</t>
  </si>
  <si>
    <t>{bc501c55-9abc-4366-9de3-832e710fa611}</t>
  </si>
  <si>
    <t>ON</t>
  </si>
  <si>
    <t>Ostatní náklady</t>
  </si>
  <si>
    <t>{fa5acbe1-d0e1-4122-abe7-6002888ef954}</t>
  </si>
  <si>
    <t>Suť_materiál</t>
  </si>
  <si>
    <t>Suť celkem</t>
  </si>
  <si>
    <t>t</t>
  </si>
  <si>
    <t>9167,409</t>
  </si>
  <si>
    <t>Suť_živice</t>
  </si>
  <si>
    <t>Suť živice</t>
  </si>
  <si>
    <t>6483,204</t>
  </si>
  <si>
    <t>KRYCÍ LIST SOUPISU PRACÍ</t>
  </si>
  <si>
    <t>Suť_kusová</t>
  </si>
  <si>
    <t>Suť kusová</t>
  </si>
  <si>
    <t>44,09</t>
  </si>
  <si>
    <t>Obruby</t>
  </si>
  <si>
    <t>m</t>
  </si>
  <si>
    <t>126</t>
  </si>
  <si>
    <t>Frézování</t>
  </si>
  <si>
    <t>Frézování živičného krytu</t>
  </si>
  <si>
    <t>m2</t>
  </si>
  <si>
    <t>12180</t>
  </si>
  <si>
    <t>Bourání_beton</t>
  </si>
  <si>
    <t>Bourání betonového podkladu</t>
  </si>
  <si>
    <t>4263</t>
  </si>
  <si>
    <t>Objekt:</t>
  </si>
  <si>
    <t>Bourání_beton_ručně</t>
  </si>
  <si>
    <t>Bourání betonového povrchu ručně</t>
  </si>
  <si>
    <t>1278,9</t>
  </si>
  <si>
    <t>SO 100 - Komunikace</t>
  </si>
  <si>
    <t>Suť_beton</t>
  </si>
  <si>
    <t>Suť beton</t>
  </si>
  <si>
    <t>1422,357</t>
  </si>
  <si>
    <t>Bourání_kamen</t>
  </si>
  <si>
    <t>Bourání kamenných povrchů</t>
  </si>
  <si>
    <t>Bourání_kamen_ruč</t>
  </si>
  <si>
    <t>Bourání kamenného podkladu ručně</t>
  </si>
  <si>
    <t>m3</t>
  </si>
  <si>
    <t>Suť_kamen</t>
  </si>
  <si>
    <t>Suť kamen</t>
  </si>
  <si>
    <t>1261,848</t>
  </si>
  <si>
    <t>Ornice_objem</t>
  </si>
  <si>
    <t>Ornice objem</t>
  </si>
  <si>
    <t>9,45</t>
  </si>
  <si>
    <t>Oprava_chodník</t>
  </si>
  <si>
    <t>Oprava chodník</t>
  </si>
  <si>
    <t>18,9</t>
  </si>
  <si>
    <t>Betonový_vjezd</t>
  </si>
  <si>
    <t>Betonový vjezd</t>
  </si>
  <si>
    <t>26,25</t>
  </si>
  <si>
    <t>Trhliny_celkem</t>
  </si>
  <si>
    <t>Trhliny celkem</t>
  </si>
  <si>
    <t>8120</t>
  </si>
  <si>
    <t>Trhliny_úzké</t>
  </si>
  <si>
    <t>Trhliny úzké</t>
  </si>
  <si>
    <t>5684</t>
  </si>
  <si>
    <t>Trhliny_neporušené</t>
  </si>
  <si>
    <t>Trhliny neporušené</t>
  </si>
  <si>
    <t>1218</t>
  </si>
  <si>
    <t>Trhliny_široké</t>
  </si>
  <si>
    <t>Trhliny široké</t>
  </si>
  <si>
    <t>REKAPITULACE ČLENĚNÍ SOUPISU PRACÍ</t>
  </si>
  <si>
    <t>Kód dílu - Popis</t>
  </si>
  <si>
    <t>Cena celkem [CZK]</t>
  </si>
  <si>
    <t>Náklady ze soupisu prací</t>
  </si>
  <si>
    <t>-1</t>
  </si>
  <si>
    <t>HSV - Práce a dodávky HSV</t>
  </si>
  <si>
    <t xml:space="preserve">    1 - Zemní práce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</si>
  <si>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</si>
  <si>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</si>
  <si>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</si>
  <si>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</si>
  <si>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</si>
  <si>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</si>
  <si>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</si>
  <si>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</si>
  <si>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</si>
  <si>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</si>
  <si>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</si>
  <si>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</si>
  <si>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</si>
  <si>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</si>
  <si>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</si>
  <si>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</si>
  <si>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</si>
  <si>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</si>
  <si>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</si>
  <si>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</si>
  <si>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</si>
  <si>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</si>
  <si>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</si>
  <si>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113107122</t>
  </si>
  <si>
    <t>Odstranění podkladu z kameniva drceného tl 200 mm ručně</t>
  </si>
  <si>
    <t>CS ÚRS 2019 01</t>
  </si>
  <si>
    <t>4</t>
  </si>
  <si>
    <t>-1140504977</t>
  </si>
  <si>
    <t>PP</t>
  </si>
  <si>
    <t>Odstranění podkladů nebo krytů ručně s přemístěním hmot na skládku na vzdálenost do 3 m nebo s naložením na dopravní prostředek z kameniva hrubého drceného, o tl. vrstvy přes 100 do 200 mm</t>
  </si>
  <si>
    <t>PSC</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</si>
  <si>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</si>
  <si>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</si>
  <si>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"Oprava vozovky v okolí znovuosazených obrub" Obruby*0,70</t>
  </si>
  <si>
    <t>Součet</t>
  </si>
  <si>
    <t>113107131</t>
  </si>
  <si>
    <t>Odstranění podkladu z betonu prostého tl 150 mm ručně</t>
  </si>
  <si>
    <t>-396100727</t>
  </si>
  <si>
    <t>Odstranění podkladů nebo krytů ručně s přemístěním hmot na skládku na vzdálenost do 3 m nebo s naložením na dopravní prostředek z betonu prostého, o tl. vrstvy přes 100 do 150 mm</t>
  </si>
  <si>
    <t>"Oprava vozovky v okolí znovuosazených obrub" Obruby*0,50</t>
  </si>
  <si>
    <t>3</t>
  </si>
  <si>
    <t>113107132</t>
  </si>
  <si>
    <t>Odstranění podkladu z betonu prostého tl 300 mm ručně</t>
  </si>
  <si>
    <t>195654979</t>
  </si>
  <si>
    <t>Odstranění podkladů nebo krytů ručně s přemístěním hmot na skládku na vzdálenost do 3 m nebo s naložením na dopravní prostředek z betonu prostého, o tl. vrstvy přes 150 do 300 mm</t>
  </si>
  <si>
    <t>"Betonový vjezd v úrovni staničení 0,400km" 0,75*35,00</t>
  </si>
  <si>
    <t>113107141</t>
  </si>
  <si>
    <t>Odstranění podkladu živičného tl 50 mm ručně</t>
  </si>
  <si>
    <t>-1952820271</t>
  </si>
  <si>
    <t>Odstranění podkladů nebo krytů ručně s přemístěním hmot na skládku na vzdálenost do 3 m nebo s naložením na dopravní prostředek živičných, o tl. vrstvy do 50 mm</t>
  </si>
  <si>
    <t>"Široké trhliny - předpoklad 15%" Trhliny_celkem*0,150</t>
  </si>
  <si>
    <t>Trhliny_široké*(1,000+1,000)</t>
  </si>
  <si>
    <t>5</t>
  </si>
  <si>
    <t>113107142</t>
  </si>
  <si>
    <t>Odstranění podkladu živičného tl 100 mm ručně</t>
  </si>
  <si>
    <t>-278721476</t>
  </si>
  <si>
    <t>Odstranění podkladů nebo krytů ručně s přemístěním hmot na skládku na vzdálenost do 3 m nebo s naložením na dopravní prostředek živičných, o tl. vrstvy přes 50 do 100 mm</t>
  </si>
  <si>
    <t>"Oprava chodníku v okolí znovuosazených obrub" Obruby*0,30</t>
  </si>
  <si>
    <t>6</t>
  </si>
  <si>
    <t>113107162</t>
  </si>
  <si>
    <t>Odstranění podkladu z kameniva drceného tl 200 mm strojně pl přes 50 do 200 m2</t>
  </si>
  <si>
    <t>2013539069</t>
  </si>
  <si>
    <t>Odstranění podkladů nebo krytů strojně plochy jednotlivě přes 50 m2 do 200 m2 s přemístěním hmot na skládku na vzdálenost do 20 m nebo s naložením na dopravní prostředek z kameniva hrubého drceného, o tl. vrstvy přes 100 do 200 mm</t>
  </si>
  <si>
    <t>Frézování*0,350</t>
  </si>
  <si>
    <t>Bourání_kamen_stroj</t>
  </si>
  <si>
    <t>"Bourání kamenného podkladu strojně - 70%" Bourání_kamen*0,7</t>
  </si>
  <si>
    <t>"Bourání kamenného podkladu ručně - 30%" Bourání_kamen*0,3</t>
  </si>
  <si>
    <t>7</t>
  </si>
  <si>
    <t>113107171</t>
  </si>
  <si>
    <t>Odstranění podkladu z betonu prostého tl 150 mm strojně pl přes 50 do 200 m2</t>
  </si>
  <si>
    <t>-1516760596</t>
  </si>
  <si>
    <t>Odstranění podkladů nebo krytů strojně plochy jednotlivě přes 50 m2 do 200 m2 s přemístěním hmot na skládku na vzdálenost do 20 m nebo s naložením na dopravní prostředek z betonu prostého, o tl. vrstvy přes 100 do 150 mm</t>
  </si>
  <si>
    <t>Bourání_beton_stroj</t>
  </si>
  <si>
    <t>"Bourání betonového podkladu strojně - 70%" Bourání_beton*0,7</t>
  </si>
  <si>
    <t>"Bourání betonového podkladu ručně - 30%" Bourání_beton*0,3</t>
  </si>
  <si>
    <t>8</t>
  </si>
  <si>
    <t>113154465</t>
  </si>
  <si>
    <t>Frézování živičného krytu tl 200 mm pruh š 2 m pl přes 10000 m2 s překážkami v trase</t>
  </si>
  <si>
    <t>-64272314</t>
  </si>
  <si>
    <t xml:space="preserve">Frézování živičného podkladu nebo krytu  s naložením na dopravní prostředek plochy přes 10 000 m2 s překážkami v trase pruhu šířky do 2 m, tloušťky vrstvy 200 mm</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</si>
  <si>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</si>
  <si>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"Frézování živičného krytu - viz. technická zpráva" 12180</t>
  </si>
  <si>
    <t>9</t>
  </si>
  <si>
    <t>113201112</t>
  </si>
  <si>
    <t>Vytrhání obrub silničních ležatých</t>
  </si>
  <si>
    <t>-107088479</t>
  </si>
  <si>
    <t xml:space="preserve">Vytrhání obrub  s vybouráním lože, s přemístěním hmot na skládku na vzdálenost do 3 m nebo s naložením na dopravní prostředek silničních ležatých</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</si>
  <si>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</si>
  <si>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"OP3 - přímá" 100,000</t>
  </si>
  <si>
    <t>"OP3 - R0,5" 1,500</t>
  </si>
  <si>
    <t>"OP3 - R3,0" 14,500</t>
  </si>
  <si>
    <t>"OP3 - R5,0" 10,000</t>
  </si>
  <si>
    <t>10</t>
  </si>
  <si>
    <t>121112011</t>
  </si>
  <si>
    <t>Sejmutí ornice tl vrstvy do 150 mm ručně s odhozením do 3 m bez vodorovného přemístění</t>
  </si>
  <si>
    <t>30319900</t>
  </si>
  <si>
    <t xml:space="preserve">Sejmutí ornice ručně  bez vodorovného přemístění s naložením na dopravní prostředek nebo s odhozením do 3 m tloušťky vrstvy do 150 mm</t>
  </si>
  <si>
    <t>Obruby/2*1,0*0,150</t>
  </si>
  <si>
    <t>11</t>
  </si>
  <si>
    <t>162701105</t>
  </si>
  <si>
    <t>Vodorovné přemístění do 10000 m výkopku/sypaniny z horniny tř. 1 až 4</t>
  </si>
  <si>
    <t>-30993525</t>
  </si>
  <si>
    <t xml:space="preserve">Vodorovné přemístění výkopku nebo sypaniny po suchu  na obvyklém dopravním prostředku, bez naložení výkopku, avšak se složením bez rozhrnutí z horniny tř. 1 až 4 na vzdálenost přes 9 000 do 10 000 m</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</si>
  <si>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</si>
  <si>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12</t>
  </si>
  <si>
    <t>171201201</t>
  </si>
  <si>
    <t>Uložení sypaniny na skládky</t>
  </si>
  <si>
    <t>593319167</t>
  </si>
  <si>
    <t xml:space="preserve">Uložení sypaniny  na skládky</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</si>
  <si>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</si>
  <si>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13</t>
  </si>
  <si>
    <t>171201211</t>
  </si>
  <si>
    <t>Poplatek za uložení stavebního odpadu - zeminy a kameniva na skládce</t>
  </si>
  <si>
    <t>960518034</t>
  </si>
  <si>
    <t>Poplatek za uložení stavebního odpadu na skládce (skládkovné) zeminy a kameniva zatříděného do Katalogu odpadů pod kódem 170 504</t>
  </si>
  <si>
    <t xml:space="preserve">Poznámka k souboru cen:_x000d_
1. Ceny uvedené v souboru cen lze po dohodě upravit podle místních podmínek. </t>
  </si>
  <si>
    <t>Ornice_objem*1,85</t>
  </si>
  <si>
    <t>14</t>
  </si>
  <si>
    <t>181301112R</t>
  </si>
  <si>
    <t>Rozprostření ornice tl vrstvy do 150 mm pl přes 500 m2 v rovině nebo ve svahu do 1:5 ručně</t>
  </si>
  <si>
    <t>-896444586</t>
  </si>
  <si>
    <t>Rozprostření a urovnání ornice v rovině nebo ve svahu sklonu do 1:5 při souvislé ploše přes 500 m2, tl. vrstvy přes 100 do 150 mm</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</si>
  <si>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</si>
  <si>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Ornice_objem/0,150</t>
  </si>
  <si>
    <t>M</t>
  </si>
  <si>
    <t>10364101</t>
  </si>
  <si>
    <t xml:space="preserve">zemina pro terénní úpravy -  ornice</t>
  </si>
  <si>
    <t>-1440278927</t>
  </si>
  <si>
    <t>16</t>
  </si>
  <si>
    <t>181411131</t>
  </si>
  <si>
    <t>Založení parkového trávníku výsevem plochy do 1000 m2 v rovině a ve svahu do 1:5</t>
  </si>
  <si>
    <t>1409474727</t>
  </si>
  <si>
    <t>Založení trávníku na půdě předem připravené plochy do 1000 m2 výsevem včetně utažení parkového v rovině nebo na svahu do 1:5</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</si>
  <si>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</si>
  <si>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17</t>
  </si>
  <si>
    <t>00572410</t>
  </si>
  <si>
    <t>osivo směs travní parková</t>
  </si>
  <si>
    <t>kg</t>
  </si>
  <si>
    <t>1272731083</t>
  </si>
  <si>
    <t>63*0,015 'Přepočtené koeficientem množství</t>
  </si>
  <si>
    <t>18</t>
  </si>
  <si>
    <t>181951101</t>
  </si>
  <si>
    <t>Úprava pláně v hornině tř. 1 až 4 bez zhutnění</t>
  </si>
  <si>
    <t>1894596271</t>
  </si>
  <si>
    <t xml:space="preserve">Úprava pláně vyrovnáním výškových rozdílů  v hornině tř. 1 až 4 bez zhutnění</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</si>
  <si>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</si>
  <si>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19</t>
  </si>
  <si>
    <t>181951102</t>
  </si>
  <si>
    <t>Úprava pláně v hornině tř. 1 až 4 se zhutněním</t>
  </si>
  <si>
    <t>624759989</t>
  </si>
  <si>
    <t xml:space="preserve">Úprava pláně vyrovnáním výškových rozdílů  v hornině tř. 1 až 4 se zhutněním</t>
  </si>
  <si>
    <t>20</t>
  </si>
  <si>
    <t>184802111</t>
  </si>
  <si>
    <t>Chemické odplevelení před založením kultury nad 20 m2 postřikem na široko v rovině a svahu do 1:5</t>
  </si>
  <si>
    <t>-1080897745</t>
  </si>
  <si>
    <t xml:space="preserve">Chemické odplevelení půdy před založením kultury, trávníku nebo zpevněných ploch  o výměře jednotlivě přes 20 m2 v rovině nebo na svahu do 1:5 postřikem na široko</t>
  </si>
  <si>
    <t xml:space="preserve">Poznámka k souboru cen:_x000d_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</si>
  <si>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184802611</t>
  </si>
  <si>
    <t>Chemické odplevelení po založení kultury postřikem na široko v rovině a svahu do 1:5</t>
  </si>
  <si>
    <t>86907827</t>
  </si>
  <si>
    <t xml:space="preserve">Chemické odplevelení po založení kultury  v rovině nebo na svahu do 1:5 postřikem na široko</t>
  </si>
  <si>
    <t xml:space="preserve">Poznámka k souboru cen:_x000d_
1. Ceny -2613, -2617, -2623, -2627, -2633, -2637, -2643 a -2647 jsou určeny pro odplevelení ploch o ploše do 10 m2 jednotlivě, nebo pro odstranění hnízd plevelů o ploše do 20 m2 jednotlivě vzdálených od sebe nejméně 5 m. 2. Ceny nelze použít pro chemické odplevelení trávníku; tyto práce se oceňují cenami části A02 souboru cen 184 80-2 . Chemické odplevelení před založením kultury. 3. V cenách -2611 až -2614, -2621 až -2624, -2631 až –2634 a -2641 až -2644 jsou započteny i náklady na dovoz vody do 10 km. 4. V cenách o sklonu svahu přes 1:1 jsou uvažovány podmínky pro svahy běžně schůdné; bez použití lezeckých technik. V případě použití lezeckých technik se tyto náklady oceňují individuálně. </t>
  </si>
  <si>
    <t>Komunikace pozemní</t>
  </si>
  <si>
    <t>22</t>
  </si>
  <si>
    <t>564861111</t>
  </si>
  <si>
    <t>Podklad ze štěrkodrtě ŠD tl 200 mm</t>
  </si>
  <si>
    <t>1272590302</t>
  </si>
  <si>
    <t xml:space="preserve">Podklad ze štěrkodrti ŠD  s rozprostřením a zhutněním, po zhutnění tl. 200 mm</t>
  </si>
  <si>
    <t>P</t>
  </si>
  <si>
    <t>Poznámka k položce:_x000d_
Cena v místě obvyklá.</t>
  </si>
  <si>
    <t>23</t>
  </si>
  <si>
    <t>565125111</t>
  </si>
  <si>
    <t>Asfaltový beton vrstva podkladní ACP 16 (obalované kamenivo OKS) tl 40 mm š do 3 m</t>
  </si>
  <si>
    <t>-2059771667</t>
  </si>
  <si>
    <t xml:space="preserve">Asfaltový beton vrstva podkladní ACP 16 (obalované kamenivo střednězrnné - OKS)  s rozprostřením a zhutněním v pruhu šířky do 3 m, po zhutnění tl. 40 mm</t>
  </si>
  <si>
    <t xml:space="preserve">Poznámka k souboru cen:_x000d_
1. ČSN EN 13108-1 připouští pro ACP 16 pouze tl. 50 až 80 mm. </t>
  </si>
  <si>
    <t>24</t>
  </si>
  <si>
    <t>565135111</t>
  </si>
  <si>
    <t>Asfaltový beton vrstva podkladní ACP 16 (obalované kamenivo OKS) tl 50 mm š do 3 m</t>
  </si>
  <si>
    <t>-1264058794</t>
  </si>
  <si>
    <t xml:space="preserve">Asfaltový beton vrstva podkladní ACP 16 (obalované kamenivo střednězrnné - OKS)  s rozprostřením a zhutněním v pruhu šířky do 3 m, po zhutnění tl. 50 mm</t>
  </si>
  <si>
    <t>"Sanace širokých trhlin" 2436</t>
  </si>
  <si>
    <t>25</t>
  </si>
  <si>
    <t>565166111</t>
  </si>
  <si>
    <t>Asfaltový beton vrstva podkladní ACP 22 (obalované kamenivo OKH) tl 80 mm š do 3 m</t>
  </si>
  <si>
    <t>560124006</t>
  </si>
  <si>
    <t xml:space="preserve">Asfaltový beton vrstva podkladní ACP 22 (obalované kamenivo hrubozrnné - OKH)  s rozprostřením a zhutněním v pruhu šířky do 3 m, po zhutnění tl. 80 mm</t>
  </si>
  <si>
    <t xml:space="preserve">Poznámka k souboru cen:_x000d_
1. ČSN EN 13108-1 připouští pro ACP 22 pouze tl. 60 až 100 mm. </t>
  </si>
  <si>
    <t>26</t>
  </si>
  <si>
    <t>567122114</t>
  </si>
  <si>
    <t>Podklad ze směsi stmelené cementem SC C 8/10 (KSC I) tl 150 mm</t>
  </si>
  <si>
    <t>1719966450</t>
  </si>
  <si>
    <t>Podklad ze směsi stmelené cementem SC bez dilatačních spár, s rozprostřením a zhutněním SC C 8/10 (KSC I), po zhutnění tl. 150 mm</t>
  </si>
  <si>
    <t xml:space="preserve">Poznámka k souboru cen:_x000d_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</si>
  <si>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Frézování*0,35</t>
  </si>
  <si>
    <t>27</t>
  </si>
  <si>
    <t>567925143R</t>
  </si>
  <si>
    <t>Podkladní vrstva z impregnovaného papíru - dodávka a montáž</t>
  </si>
  <si>
    <t>1373762436</t>
  </si>
  <si>
    <t>28</t>
  </si>
  <si>
    <t>573191111</t>
  </si>
  <si>
    <t>Postřik infiltrační kationaktivní emulzí v množství 1 kg/m2</t>
  </si>
  <si>
    <t>-764409742</t>
  </si>
  <si>
    <t>Postřik infiltrační kationaktivní emulzí v množství 1,00 kg/m2</t>
  </si>
  <si>
    <t xml:space="preserve">Poznámka k souboru cen:_x000d_
1. V ceně nejsou započteny náklady na popř. projektem předepsané očištění vozovky, které se oceňuje cenou 938 90-8411 Očištění povrchu saponátovým roztokem části C 01 tohoto katalogu. </t>
  </si>
  <si>
    <t>Trhliny_neporušené*(0,750+0,750)</t>
  </si>
  <si>
    <t>29</t>
  </si>
  <si>
    <t>573211109</t>
  </si>
  <si>
    <t>Postřik živičný spojovací z asfaltu v množství 0,50 kg/m2</t>
  </si>
  <si>
    <t>-175082068</t>
  </si>
  <si>
    <t>Postřik spojovací PS bez posypu kamenivem z asfaltu silničního, v množství 0,50 kg/m2</t>
  </si>
  <si>
    <t>Poznámka k položce:_x000d_
Cena v místě obvyklá</t>
  </si>
  <si>
    <t>Trhliny_široké*(1,000+1,000)*3</t>
  </si>
  <si>
    <t>30</t>
  </si>
  <si>
    <t>573231108</t>
  </si>
  <si>
    <t>Postřik živičný spojovací ze silniční emulze v množství 0,50 kg/m2</t>
  </si>
  <si>
    <t>-1977455</t>
  </si>
  <si>
    <t>Postřik spojovací PS bez posypu kamenivem ze silniční emulze, v množství 0,50 kg/m2</t>
  </si>
  <si>
    <t>Frézování*2</t>
  </si>
  <si>
    <t>31</t>
  </si>
  <si>
    <t>577144211R</t>
  </si>
  <si>
    <t>Asfaltový beton s modifikovaným pojivem vrstva obrusná ACO 11S PmB se zvýšenou odolností proti tvorbě trvalých deformací tl. 50mm šířky přes 3,0m</t>
  </si>
  <si>
    <t>1954327879</t>
  </si>
  <si>
    <t xml:space="preserve">Poznámka k souboru cen:_x000d_
1. ČSN EN 13108-1 připouští pro ACO 11 pouze tl. 35 až 50 mm. </t>
  </si>
  <si>
    <t>32</t>
  </si>
  <si>
    <t>577165122R</t>
  </si>
  <si>
    <t>Asfaltový beton s modifikovaným pojivem vrstva ložní ACL 16S PmB se zvýšenou odolností proti tvorbě trvalých deformací tl. 70mm šířky přes 3,0m</t>
  </si>
  <si>
    <t>1513094837</t>
  </si>
  <si>
    <t xml:space="preserve">Poznámka k souboru cen:_x000d_
1. ČSN EN 13108-1 připouští pro ACL 16 pouze tl. 50 až 70 mm. </t>
  </si>
  <si>
    <t>33</t>
  </si>
  <si>
    <t>578142115R</t>
  </si>
  <si>
    <t>Litý asfalt MA IV tl 40 mm š do 3 m z nemodifikovaného asfaltu ručně</t>
  </si>
  <si>
    <t>1229792126</t>
  </si>
  <si>
    <t xml:space="preserve">Poznámka k souboru cen:_x000d_
1. ČSN EN 13108-8 připouští pro MA 8 pouze tl. 25 až 40 mm. 2. V cenách jsou započteny i náklady na napojení pracovních spár. 3. V cenách nejsou započteny náklady na příp. projektem předepsané: a) zdrsňovací posypy, které se oceňují cenami souboru cen 578 90- Zdrsňovací posyp litého asfaltu, b) posypy drobným kamenivem, které se oceňují cenami souboru cen 572 40- Posyp živičného podkladu nebo krytu části C 01 tohoto katalogu. </t>
  </si>
  <si>
    <t>"1 vrstva tl. 40mm" Obruby*0,30/2</t>
  </si>
  <si>
    <t>34</t>
  </si>
  <si>
    <t>578901111</t>
  </si>
  <si>
    <t>Zdrsňovací posyp litého asfaltu v množství 4 kg/m2</t>
  </si>
  <si>
    <t>672145824</t>
  </si>
  <si>
    <t xml:space="preserve">Zdrsňovací posyp litého asfaltu z kameniva drobného drceného obaleného asfaltem  se zaválcováním a s odstraněním přebytečného materiálu s povrchu, v množství 4 kg/m2</t>
  </si>
  <si>
    <t>Trubní vedení</t>
  </si>
  <si>
    <t>35</t>
  </si>
  <si>
    <t>878204117R</t>
  </si>
  <si>
    <t>Osazení poklopů šoupátkových plynovodních řadů včetně dodávky</t>
  </si>
  <si>
    <t>kus</t>
  </si>
  <si>
    <t>1375061527</t>
  </si>
  <si>
    <t>36</t>
  </si>
  <si>
    <t>899101211</t>
  </si>
  <si>
    <t>Demontáž poklopů litinových nebo ocelových včetně rámů hmotnosti do 50 kg</t>
  </si>
  <si>
    <t>-1363278044</t>
  </si>
  <si>
    <t>Demontáž poklopů litinových a ocelových včetně rámů, hmotnosti jednotlivě do 50 kg</t>
  </si>
  <si>
    <t>"Plynovod" 20</t>
  </si>
  <si>
    <t>"Hydrant" 8</t>
  </si>
  <si>
    <t>"Šoupě" 9</t>
  </si>
  <si>
    <t>37</t>
  </si>
  <si>
    <t>899103211</t>
  </si>
  <si>
    <t>Demontáž poklopů litinových nebo ocelových včetně rámů hmotnosti přes 100 do 150 kg</t>
  </si>
  <si>
    <t>-1343415166</t>
  </si>
  <si>
    <t>Demontáž poklopů litinových a ocelových včetně rámů, hmotnosti jednotlivě přes 100 do 150 Kg</t>
  </si>
  <si>
    <t>"UV" 24</t>
  </si>
  <si>
    <t>"Poklop kanalizační" 14</t>
  </si>
  <si>
    <t>38</t>
  </si>
  <si>
    <t>899311113</t>
  </si>
  <si>
    <t>Osazení poklopů s rámem hmotnosti nad 100 do 150 kg</t>
  </si>
  <si>
    <t>496605889</t>
  </si>
  <si>
    <t xml:space="preserve">Osazení ocelových nebo litinových poklopů s rámem na šachtách tunelové stoky  hmotnosti jednotlivě přes 100 do 150 kg</t>
  </si>
  <si>
    <t xml:space="preserve">Poznámka k souboru cen:_x000d_
1. V cenách nejsou započteny náklady na dodání poklopů s rámem; poklopy s rámem se oceňují ve specifikaci. </t>
  </si>
  <si>
    <t>39</t>
  </si>
  <si>
    <t>28661769R</t>
  </si>
  <si>
    <t>poklop litonový DN400 pojezdový kruhový se znakem Praha</t>
  </si>
  <si>
    <t>382168823</t>
  </si>
  <si>
    <t>40</t>
  </si>
  <si>
    <t>59223401R</t>
  </si>
  <si>
    <t>rám zabetonovaný DIN pro uliční vpusť typ Praha</t>
  </si>
  <si>
    <t>-1721847168</t>
  </si>
  <si>
    <t>41</t>
  </si>
  <si>
    <t>59223402R</t>
  </si>
  <si>
    <t>mříž M1 D400 DIN pro uliční vpusť typ Praha</t>
  </si>
  <si>
    <t>-2055291311</t>
  </si>
  <si>
    <t>42</t>
  </si>
  <si>
    <t>899401112</t>
  </si>
  <si>
    <t>Osazení poklopů litinových šoupátkových</t>
  </si>
  <si>
    <t>-2138862570</t>
  </si>
  <si>
    <t xml:space="preserve">Poznámka k souboru cen:_x000d_
1. V cenách osazení poklopů jsou započteny i náklady na jejich podezdění. 2. V cenách nejsou započteny náklady na dodání poklopů; tyto se oceňují ve specifikaci. Ztratné se nestanoví. </t>
  </si>
  <si>
    <t>43</t>
  </si>
  <si>
    <t>42291352.VAG</t>
  </si>
  <si>
    <t>poklop litinový typ 504-šoupátkový</t>
  </si>
  <si>
    <t>1689842721</t>
  </si>
  <si>
    <t>44</t>
  </si>
  <si>
    <t>434038733221300000</t>
  </si>
  <si>
    <t>podkladová deska univerzální 3481 - pro šoupátka a arm.domov.přípojek pr. 340 mm</t>
  </si>
  <si>
    <t>1254044520</t>
  </si>
  <si>
    <t>45</t>
  </si>
  <si>
    <t>899401113</t>
  </si>
  <si>
    <t>Osazení poklopů litinových hydrantových</t>
  </si>
  <si>
    <t>1965791707</t>
  </si>
  <si>
    <t>46</t>
  </si>
  <si>
    <t>42291452R</t>
  </si>
  <si>
    <t>poklop litinový - hydrantový DN 80</t>
  </si>
  <si>
    <t>-1824643666</t>
  </si>
  <si>
    <t>47</t>
  </si>
  <si>
    <t>434038733221300001</t>
  </si>
  <si>
    <t>Zemní souprava IS podkladová deska univerzální 3482 - pro podzemní hydranty 420x530 mm šedá</t>
  </si>
  <si>
    <t>798342050</t>
  </si>
  <si>
    <t>48</t>
  </si>
  <si>
    <t>899431111</t>
  </si>
  <si>
    <t>Výšková úprava uličního vstupu nebo vpusti do 200 mm zvýšením krycího hrnce, šoupěte nebo hydrantu</t>
  </si>
  <si>
    <t>-1168415609</t>
  </si>
  <si>
    <t xml:space="preserve">Výšková úprava uličního vstupu nebo vpusti do 200 mm  zvýšením krycího hrnce, šoupěte nebo hydrantu bez úpravy armatur</t>
  </si>
  <si>
    <t xml:space="preserve">Poznámka k souboru cen:_x000d_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</si>
  <si>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"Šoupátkový poklop" 6</t>
  </si>
  <si>
    <t>"Hydrantový poklop" 5</t>
  </si>
  <si>
    <t>"Plynovod" 13</t>
  </si>
  <si>
    <t>49</t>
  </si>
  <si>
    <t>2254783247R</t>
  </si>
  <si>
    <t>podkladová deska pro povrchové znaky IS</t>
  </si>
  <si>
    <t>-258506616</t>
  </si>
  <si>
    <t>Ostatní konstrukce a práce, bourání</t>
  </si>
  <si>
    <t>50</t>
  </si>
  <si>
    <t>915111112</t>
  </si>
  <si>
    <t>Vodorovné dopravní značení dělící čáry souvislé š 125 mm retroreflexní bílá barva</t>
  </si>
  <si>
    <t>-232143868</t>
  </si>
  <si>
    <t xml:space="preserve">Vodorovné dopravní značení stříkané barvou  dělící čára šířky 125 mm souvislá bílá retroreflexní</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</si>
  <si>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</si>
  <si>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"V1a - 0,125m" 123+48+54+21+17+35+16+14+13+25+48</t>
  </si>
  <si>
    <t>51</t>
  </si>
  <si>
    <t>915111122</t>
  </si>
  <si>
    <t>Vodorovné dopravní značení dělící čáry přerušované š 125 mm retroreflexní bílá barva</t>
  </si>
  <si>
    <t>325945402</t>
  </si>
  <si>
    <t xml:space="preserve">Vodorovné dopravní značení stříkané barvou  dělící čára šířky 125 mm přerušovaná bílá retroreflexní</t>
  </si>
  <si>
    <t>"V2b 1,5/1,5/0,125" 23+24+27+34+88</t>
  </si>
  <si>
    <t>"V2b 3,0/1,5/0,125" 13+65+45+96+57</t>
  </si>
  <si>
    <t>"V2b 3,0/6,0/0,125" 71+156+87+42</t>
  </si>
  <si>
    <t>52</t>
  </si>
  <si>
    <t>915121112</t>
  </si>
  <si>
    <t>Vodorovné dopravní značení vodící čáry souvislé š 250 mm retroreflexní bílá barva</t>
  </si>
  <si>
    <t>-60571169</t>
  </si>
  <si>
    <t xml:space="preserve">Vodorovné dopravní značení stříkané barvou  vodící čára bílá šířky 250 mm souvislá retroreflexní</t>
  </si>
  <si>
    <t>"V4 - 0,25" 36+34+16</t>
  </si>
  <si>
    <t>"V18 - 0,50m" (5,00+5,00+5,00+5,00+5,00+4,00+5,00+5,00+5,00+5,00+5,00+4,00+5,00+5,00+5,00+5,00+5,00+4,00+5,00+5,00+5,00+5,00+5,00+4,00+5,00)*2</t>
  </si>
  <si>
    <t>53</t>
  </si>
  <si>
    <t>915121113R</t>
  </si>
  <si>
    <t>Vodorovné dopravní značení vodící čáry souvislé š 250 mm retroreflexní žlutá barva</t>
  </si>
  <si>
    <t>216314627</t>
  </si>
  <si>
    <t xml:space="preserve">Vodorovné dopravní značení stříkané barvou  vodící čára žlutá šířky 250 mm souvislá retroreflexní</t>
  </si>
  <si>
    <t>"V12a - žlutá" 15+7+12+10+17+10+17+10+10</t>
  </si>
  <si>
    <t>"V12b - žlutá" 36</t>
  </si>
  <si>
    <t>54</t>
  </si>
  <si>
    <t>915121122</t>
  </si>
  <si>
    <t>Vodorovné dopravní značení vodící čáry přerušované š 250 mm retroreflexní bíllá barva</t>
  </si>
  <si>
    <t>303021814</t>
  </si>
  <si>
    <t xml:space="preserve">Vodorovné dopravní značení stříkané barvou  vodící čára bílá šířky 250 mm přerušovaná retroreflexní</t>
  </si>
  <si>
    <t>"V4 0,5/0,5/0,25" 18+9+16</t>
  </si>
  <si>
    <t>"V2b 1,5/1,5/0,25" 22+129+101+52+74+26+103</t>
  </si>
  <si>
    <t>55</t>
  </si>
  <si>
    <t>915131112</t>
  </si>
  <si>
    <t>Vodorovné dopravní značení přechody pro chodce, šipky, symboly retroreflexní bílá barva</t>
  </si>
  <si>
    <t>-1179158940</t>
  </si>
  <si>
    <t xml:space="preserve">Vodorovné dopravní značení stříkané barvou  přechody pro chodce, šipky, symboly bílé retroreflexní</t>
  </si>
  <si>
    <t>"V13a" 86,000+25,000+6,000+14,000+14,000+14,000+14,000+6,00+6,00+14,00+14,00+6,00+6,00+6,00+6,00</t>
  </si>
  <si>
    <t>"V9a - směrová šipka" 8*5,0</t>
  </si>
  <si>
    <t>"V7 - přechod pro chodce" 28,00+19,50+45,00+32,00+26,00+26,00+46,00+46,00+46,00</t>
  </si>
  <si>
    <t>"V15" 2,50+10+5,0+10+7,50+10+7,50+5,0+10+2,50</t>
  </si>
  <si>
    <t>56</t>
  </si>
  <si>
    <t>915131113R</t>
  </si>
  <si>
    <t>Vodorovné dopravní značení přechody pro chodce, šipky, symboly retroreflexní žlutá barva</t>
  </si>
  <si>
    <t>-972813292</t>
  </si>
  <si>
    <t xml:space="preserve">Vodorovné dopravní značení stříkané barvou  přechody pro chodce, šipky, symboly žluté retroreflexní</t>
  </si>
  <si>
    <t>"V11a - žlutá BUS" 93,500+102,000+85,00+96,00</t>
  </si>
  <si>
    <t>57</t>
  </si>
  <si>
    <t>915211112</t>
  </si>
  <si>
    <t>Vodorovné dopravní značení dělící čáry souvislé š 125 mm retroreflexní bílý plast</t>
  </si>
  <si>
    <t>-662078644</t>
  </si>
  <si>
    <t xml:space="preserve">Vodorovné dopravní značení stříkaným plastem  dělící čára šířky 125 mm souvislá bílá retroreflexní</t>
  </si>
  <si>
    <t xml:space="preserve">Poznámka k souboru cen:_x000d_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</si>
  <si>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58</t>
  </si>
  <si>
    <t>915211122</t>
  </si>
  <si>
    <t>Vodorovné dopravní značení dělící čáry přerušované š 125 mm retroreflexní bílý plast</t>
  </si>
  <si>
    <t>468015632</t>
  </si>
  <si>
    <t xml:space="preserve">Vodorovné dopravní značení stříkaným plastem  dělící čára šířky 125 mm přerušovaná bílá retroreflexní</t>
  </si>
  <si>
    <t>59</t>
  </si>
  <si>
    <t>915221112</t>
  </si>
  <si>
    <t>Vodorovné dopravní značení vodící čáry souvislé š 250 mm retroreflexní bílý plast</t>
  </si>
  <si>
    <t>-527774007</t>
  </si>
  <si>
    <t xml:space="preserve">Vodorovné dopravní značení stříkaným plastem  vodící čára bílá šířky 250 mm souvislá retroreflexní</t>
  </si>
  <si>
    <t>60</t>
  </si>
  <si>
    <t>915221113R</t>
  </si>
  <si>
    <t>Vodorovné dopravní značení vodící čáry souvislé š 250 mm retroreflexní žlutý plast</t>
  </si>
  <si>
    <t>-545821700</t>
  </si>
  <si>
    <t xml:space="preserve">Vodorovné dopravní značení stříkaným plastem  vodící čára žlutá šířky 250 mm souvislá retroreflexní</t>
  </si>
  <si>
    <t>61</t>
  </si>
  <si>
    <t>915221122</t>
  </si>
  <si>
    <t>Vodorovné dopravní značení vodící čáry přerušované š 250 mm retroreflexní bílý plast</t>
  </si>
  <si>
    <t>1580265803</t>
  </si>
  <si>
    <t xml:space="preserve">Vodorovné dopravní značení stříkaným plastem  vodící čára bílá šířky 250 mm přerušovaná retroreflexní</t>
  </si>
  <si>
    <t>62</t>
  </si>
  <si>
    <t>915231112</t>
  </si>
  <si>
    <t>Vodorovné dopravní značení přechody pro chodce, šipky, symboly retroreflexní bílý plast</t>
  </si>
  <si>
    <t>-527428772</t>
  </si>
  <si>
    <t xml:space="preserve">Vodorovné dopravní značení stříkaným plastem  přechody pro chodce, šipky, symboly nápisy bílé retroreflexní</t>
  </si>
  <si>
    <t>63</t>
  </si>
  <si>
    <t>915231116</t>
  </si>
  <si>
    <t>Vodorovné dopravní značení přechody pro chodce, šipky, symboly retroreflexní žlutý plast</t>
  </si>
  <si>
    <t>936062351</t>
  </si>
  <si>
    <t xml:space="preserve">Vodorovné dopravní značení stříkaným plastem  přechody pro chodce, šipky, symboly nápisy žluté retroreflexní</t>
  </si>
  <si>
    <t>64</t>
  </si>
  <si>
    <t>915611111</t>
  </si>
  <si>
    <t>Předznačení vodorovného liniového značení</t>
  </si>
  <si>
    <t>-861924869</t>
  </si>
  <si>
    <t xml:space="preserve">Předznačení pro vodorovné značení  stříkané barvou nebo prováděné z nátěrových hmot liniové dělicí čáry, vodicí proužky</t>
  </si>
  <si>
    <t xml:space="preserve">Poznámka k souboru cen:_x000d_
1. Množství měrných jednotek se určuje: a) pro cenu -1111 v m délky dělicí čáry nebo vodícího proužku (včetně mezer), b) pro cenu -1112 v m2 natírané nebo stříkané plochy. </t>
  </si>
  <si>
    <t>"V18 - 0,50m" 5,00+5,00+5,00+5,00+5,00+4,00+5,00+5,00+5,00+5,00+5,00+4,00+5,00+5,00+5,00+5,00+5,00+4,00+5,00+5,00+5,00+5,00+5,00+4,00+5,00</t>
  </si>
  <si>
    <t>65</t>
  </si>
  <si>
    <t>915621111</t>
  </si>
  <si>
    <t>Předznačení vodorovného plošného značení</t>
  </si>
  <si>
    <t>2009876688</t>
  </si>
  <si>
    <t xml:space="preserve">Předznačení pro vodorovné značení  stříkané barvou nebo prováděné z nátěrových hmot plošné šipky, symboly, nápisy</t>
  </si>
  <si>
    <t>66</t>
  </si>
  <si>
    <t>916241113</t>
  </si>
  <si>
    <t>Osazení obrubníku kamenného ležatého s boční opěrou do lože z betonu prostého</t>
  </si>
  <si>
    <t>1888308608</t>
  </si>
  <si>
    <t>Osazení obrubníku kamenného se zřízením lože, s vyplněním a zatřením spár cementovou maltou ležatého s boční opěrou z betonu prostého, do lože z betonu prostého</t>
  </si>
  <si>
    <t xml:space="preserve">Poznámka k souboru cen:_x000d_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</si>
  <si>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67</t>
  </si>
  <si>
    <t>916991121</t>
  </si>
  <si>
    <t>Lože pod obrubníky, krajníky nebo obruby z dlažebních kostek z betonu prostého</t>
  </si>
  <si>
    <t>1486505829</t>
  </si>
  <si>
    <t xml:space="preserve">Lože pod obrubníky, krajníky nebo obruby z dlažebních kostek  z betonu prostého tř. C 16/20</t>
  </si>
  <si>
    <t>Obruby*0,35*0,30</t>
  </si>
  <si>
    <t>68</t>
  </si>
  <si>
    <t>58380004R</t>
  </si>
  <si>
    <t>OP3 - obrubník kamenný žulový přímý</t>
  </si>
  <si>
    <t>1540738471</t>
  </si>
  <si>
    <t>Poznámka k položce:_x000d_
OP3 se zámkem</t>
  </si>
  <si>
    <t>69</t>
  </si>
  <si>
    <t>58380005R</t>
  </si>
  <si>
    <t>OP3 - obrubník kamenný žulový R0,5</t>
  </si>
  <si>
    <t>-1901814959</t>
  </si>
  <si>
    <t>70</t>
  </si>
  <si>
    <t>58380006R</t>
  </si>
  <si>
    <t>OP3 - obrubník kamenný žulový přímý R3,0</t>
  </si>
  <si>
    <t>-1161603537</t>
  </si>
  <si>
    <t>71</t>
  </si>
  <si>
    <t>58380007R</t>
  </si>
  <si>
    <t>OP3 - obrubník kamenný žulový přímý R5,0</t>
  </si>
  <si>
    <t>1106504266</t>
  </si>
  <si>
    <t>72</t>
  </si>
  <si>
    <t>919112213</t>
  </si>
  <si>
    <t>Řezání spár pro vytvoření komůrky š 10 mm hl 25 mm pro těsnící zálivku v živičném krytu</t>
  </si>
  <si>
    <t>-381989265</t>
  </si>
  <si>
    <t xml:space="preserve">Řezání dilatačních spár v živičném krytu  vytvoření komůrky pro těsnící zálivku šířky 10 mm, hloubky 25 mm</t>
  </si>
  <si>
    <t xml:space="preserve">Poznámka k souboru cen:_x000d_
1. V cenách jsou započteny i náklady na vyčištění spár po řezání. </t>
  </si>
  <si>
    <t>"Celkové množství trhlin - předpoklad" 8120</t>
  </si>
  <si>
    <t>"Úzké trhliny - 70%" Trhliny_celkem*0,70</t>
  </si>
  <si>
    <t>Trhliny_široké*2</t>
  </si>
  <si>
    <t>(1,000+1,000)*2</t>
  </si>
  <si>
    <t>"Pracovní spáry" 1650</t>
  </si>
  <si>
    <t>73</t>
  </si>
  <si>
    <t>919112243R</t>
  </si>
  <si>
    <t>Řezání spár pro vytvoření komůrky š 25 mm hl 40 mm pro těsnící zálivku v živičném krytu</t>
  </si>
  <si>
    <t>-780857133</t>
  </si>
  <si>
    <t xml:space="preserve">Řezání dilatačních spár v živičném krytu  vytvoření komůrky pro těsnící zálivku šířky 25 mm, hloubky 40 mm</t>
  </si>
  <si>
    <t>"Neporušené trhliny - předpoklad 15%" Trhliny_celkem*0,150</t>
  </si>
  <si>
    <t>74</t>
  </si>
  <si>
    <t>919121213</t>
  </si>
  <si>
    <t>Těsnění spár zálivkou za studena pro komůrky š 10 mm hl 25 mm bez těsnicího profilu</t>
  </si>
  <si>
    <t>-1728150211</t>
  </si>
  <si>
    <t xml:space="preserve">Utěsnění dilatačních spár zálivkou za studena  v cementobetonovém nebo živičném krytu včetně adhezního nátěru bez těsnicího profilu pod zálivkou, pro komůrky šířky 10 mm, hloubky 25 mm</t>
  </si>
  <si>
    <t xml:space="preserve">Poznámka k souboru cen:_x000d_
1. V cenách jsou započteny i náklady na vyčištění spár před těsněním a zalitím a náklady na impregnaci, těsnění a zalití spár včetně dodání hmot. </t>
  </si>
  <si>
    <t>75</t>
  </si>
  <si>
    <t>919121243R</t>
  </si>
  <si>
    <t>Těsnění spár zálivkou za studena pro komůrky š 25 mm hl 40 mm bez těsnicího profilu</t>
  </si>
  <si>
    <t>-1805671475</t>
  </si>
  <si>
    <t xml:space="preserve">Utěsnění dilatačních spár zálivkou za studena  v cementobetonovém nebo živičném krytu včetně adhezního nátěru bez těsnicího profilu pod zálivkou, pro komůrky šířky 25 mm, hloubky 40 mm</t>
  </si>
  <si>
    <t>76</t>
  </si>
  <si>
    <t>919721221</t>
  </si>
  <si>
    <t>Geomříž pro vyztužení asfaltového povrchu ze skelných vláken</t>
  </si>
  <si>
    <t>188517278</t>
  </si>
  <si>
    <t xml:space="preserve">Poznámka k souboru cen:_x000d_
1. V cenách jsou započteny i náklady na položení a dodání geomříže včetně přesahů. 2. V cenách -1201 až -1223 jsou započteny i náklady na ošetření podkladu živičnou emulzí a spojení přesahů živičným postřikem. 3. V cenách -1201 a -1221 jsou započteny i náklady na ochrannou vrstvu z podrceného štěrku a uchycení geomříže k podkladu hřeby. 4. Ceny -1201 až -1223 jsou určeny pro vyztužení asfaltového povrchu na nově budovaných komunikacích. Vyztužení asfaltového povrchu stávajících komunikací se oceňuje cenami 919 72-1281 až -1293 části C01 tohoto katalogu. </t>
  </si>
  <si>
    <t>77</t>
  </si>
  <si>
    <t>919721223</t>
  </si>
  <si>
    <t>Geomříž pro vyztužení asfaltového povrchu ze skelných vláken s geotextilií pevnost 100 kN/m</t>
  </si>
  <si>
    <t>337198264</t>
  </si>
  <si>
    <t>Geomříž pro vyztužení asfaltového povrchu ze skelných vláken s geotextilií, podélná pevnost v tahu 100 kN/m</t>
  </si>
  <si>
    <t>78</t>
  </si>
  <si>
    <t>919731112</t>
  </si>
  <si>
    <t>Zarovnání styčné plochy podkladu nebo krytu z betonu tl do 150 mm</t>
  </si>
  <si>
    <t>653312041</t>
  </si>
  <si>
    <t xml:space="preserve">Zarovnání styčné plochy podkladu nebo krytu podél vybourané části komunikace nebo zpevněné plochy  z betonu prostého tl. do 150 mm</t>
  </si>
  <si>
    <t xml:space="preserve">Poznámka k souboru cen:_x000d_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</si>
  <si>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79</t>
  </si>
  <si>
    <t>919731114</t>
  </si>
  <si>
    <t>Zarovnání styčné plochy podkladu nebo krytu z betonu tl do 250 mm</t>
  </si>
  <si>
    <t>1407754051</t>
  </si>
  <si>
    <t xml:space="preserve">Zarovnání styčné plochy podkladu nebo krytu podél vybourané části komunikace nebo zpevněné plochy  z betonu prostého tl. přes 150 do 250 mm</t>
  </si>
  <si>
    <t>"Betonový vjezd v úrovni staničení 0,400km" 0,75+35+0,75+35</t>
  </si>
  <si>
    <t>80</t>
  </si>
  <si>
    <t>919731121</t>
  </si>
  <si>
    <t>Zarovnání styčné plochy podkladu nebo krytu živičného tl do 50 mm</t>
  </si>
  <si>
    <t>49454790</t>
  </si>
  <si>
    <t xml:space="preserve">Zarovnání styčné plochy podkladu nebo krytu podél vybourané části komunikace nebo zpevněné plochy  živičné tl. do 50 mm</t>
  </si>
  <si>
    <t>81</t>
  </si>
  <si>
    <t>919731122</t>
  </si>
  <si>
    <t>Zarovnání styčné plochy podkladu nebo krytu živičného tl do 100 mm</t>
  </si>
  <si>
    <t>-2143698528</t>
  </si>
  <si>
    <t xml:space="preserve">Zarovnání styčné plochy podkladu nebo krytu podél vybourané části komunikace nebo zpevněné plochy  živičné tl. přes 50 do 100 mm</t>
  </si>
  <si>
    <t>"Oprava chodníku v okolí znovuosazených obrub" Obruby/2</t>
  </si>
  <si>
    <t>82</t>
  </si>
  <si>
    <t>919731123</t>
  </si>
  <si>
    <t>Zarovnání styčné plochy podkladu nebo krytu živičného tl do 200 mm</t>
  </si>
  <si>
    <t>728605088</t>
  </si>
  <si>
    <t xml:space="preserve">Zarovnání styčné plochy podkladu nebo krytu podél vybourané části komunikace nebo zpevněné plochy  živičné tl. přes 100 do 200 mm</t>
  </si>
  <si>
    <t>"V místech napojení vedlejších ulic, odbočení, začátek a konec úseku" 197</t>
  </si>
  <si>
    <t>83</t>
  </si>
  <si>
    <t>919732211</t>
  </si>
  <si>
    <t>Styčná spára napojení nového živičného povrchu na stávající za tepla š 15 mm hl 25 mm s prořezáním</t>
  </si>
  <si>
    <t>-1446381468</t>
  </si>
  <si>
    <t>Styčná pracovní spára při napojení nového živičného povrchu na stávající se zalitím za tepla modifikovanou asfaltovou hmotou s posypem vápenným hydrátem šířky do 15 mm, hloubky do 25 mm včetně prořezání spáry</t>
  </si>
  <si>
    <t xml:space="preserve">Poznámka k souboru cen:_x000d_
1. V cenách jsou započteny i náklady na vyčištění spár, na impregnaci a zalití spár včetně dodání hmot. </t>
  </si>
  <si>
    <t>84</t>
  </si>
  <si>
    <t>919733111</t>
  </si>
  <si>
    <t>Úprava povrchu živičného krytu broušením tl. do 2 mm</t>
  </si>
  <si>
    <t>1028290141</t>
  </si>
  <si>
    <t xml:space="preserve">Poznámka k souboru cen:_x000d_
1. Cena je určena pro: a) broušení živičných podkladů nebo krytů předepsané projektem provést s rovností povrchu větší, než je rovnost povrchu podkladu nebo krytu stanovená příslušnou technickou normou (ČSN, TP a pod.), b) projektem předepsané opravy a údržbu stávajících komunikací. 2. Broušení živičného krytu nebo podkladu za každé další i započaté 2 mm tloušťky přes 2 mm se oceňuje touto cenou. </t>
  </si>
  <si>
    <t>"Odstranění ostrohranných výstupků povrchu broušením" Trhliny_neporušené*(0,750+0,750)</t>
  </si>
  <si>
    <t>85</t>
  </si>
  <si>
    <t>919735112</t>
  </si>
  <si>
    <t>Řezání stávajícího živičného krytu hl do 100 mm</t>
  </si>
  <si>
    <t>648499568</t>
  </si>
  <si>
    <t xml:space="preserve">Řezání stávajícího živičného krytu nebo podkladu  hloubky přes 50 do 100 mm</t>
  </si>
  <si>
    <t xml:space="preserve">Poznámka k souboru cen:_x000d_
1. V cenách jsou započteny i náklady na spotřebu vody. </t>
  </si>
  <si>
    <t>86</t>
  </si>
  <si>
    <t>919735113</t>
  </si>
  <si>
    <t>Řezání stávajícího živičného krytu hl do 150 mm</t>
  </si>
  <si>
    <t>-1835285061</t>
  </si>
  <si>
    <t xml:space="preserve">Řezání stávajícího živičného krytu nebo podkladu  hloubky přes 100 do 150 mm</t>
  </si>
  <si>
    <t>87</t>
  </si>
  <si>
    <t>919735123</t>
  </si>
  <si>
    <t>Řezání stávajícího betonového krytu hl do 150 mm</t>
  </si>
  <si>
    <t>-1609001960</t>
  </si>
  <si>
    <t xml:space="preserve">Řezání stávajícího betonového krytu nebo podkladu  hloubky přes 100 do 150 mm</t>
  </si>
  <si>
    <t>88</t>
  </si>
  <si>
    <t>919735124</t>
  </si>
  <si>
    <t>Řezání stávajícího betonového krytu hl do 200 mm</t>
  </si>
  <si>
    <t>-365401870</t>
  </si>
  <si>
    <t xml:space="preserve">Řezání stávajícího betonového krytu nebo podkladu  hloubky přes 150 do 200 mm</t>
  </si>
  <si>
    <t>89</t>
  </si>
  <si>
    <t>938908411</t>
  </si>
  <si>
    <t>Čištění vozovek splachováním vodou</t>
  </si>
  <si>
    <t>-936437786</t>
  </si>
  <si>
    <t>Čištění vozovek splachováním vodou povrchu podkladu nebo krytu živičného, betonového nebo dlážděného</t>
  </si>
  <si>
    <t xml:space="preserve">Poznámka k souboru cen:_x000d_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</si>
  <si>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90</t>
  </si>
  <si>
    <t>938909311</t>
  </si>
  <si>
    <t>Čištění vozovek metením strojně podkladu nebo krytu betonového nebo živičného</t>
  </si>
  <si>
    <t>-1914878745</t>
  </si>
  <si>
    <t>Čištění vozovek metením bláta, prachu nebo hlinitého nánosu s odklizením na hromady na vzdálenost do 20 m nebo naložením na dopravní prostředek strojně povrchu podkladu nebo krytu betonového nebo živičného</t>
  </si>
  <si>
    <t>91</t>
  </si>
  <si>
    <t>938909331</t>
  </si>
  <si>
    <t>Čištění vozovek metením ručně podkladu nebo krytu betonového nebo živičného</t>
  </si>
  <si>
    <t>973908048</t>
  </si>
  <si>
    <t>Čištění vozovek metením bláta, prachu nebo hlinitého nánosu s odklizením na hromady na vzdálenost do 20 m nebo naložením na dopravní prostředek ručně povrchu podkladu nebo krytu betonového nebo živičného</t>
  </si>
  <si>
    <t>"Předpoklad 35%" Frézování*0,35</t>
  </si>
  <si>
    <t>997</t>
  </si>
  <si>
    <t>Přesun sutě</t>
  </si>
  <si>
    <t>92</t>
  </si>
  <si>
    <t>997002511</t>
  </si>
  <si>
    <t>Vodorovné přemístění suti a vybouraných hmot bez naložení ale se složením a urovnáním do 1 km</t>
  </si>
  <si>
    <t>-815806808</t>
  </si>
  <si>
    <t xml:space="preserve">Vodorovné přemístění suti a vybouraných hmot  bez naložení, se složením a hrubým urovnáním na vzdálenost do 1 km</t>
  </si>
  <si>
    <t xml:space="preserve">Poznámka k souboru cen:_x000d_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</si>
  <si>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93</t>
  </si>
  <si>
    <t>997002519</t>
  </si>
  <si>
    <t>Příplatek ZKD 1 km přemístění suti a vybouraných hmot</t>
  </si>
  <si>
    <t>-803068688</t>
  </si>
  <si>
    <t xml:space="preserve">Vodorovné přemístění suti a vybouraných hmot  bez naložení, se složením a hrubým urovnáním Příplatek k ceně za každý další i započatý 1 km přes 1 km</t>
  </si>
  <si>
    <t>"Skládka ve vzdálenosti 10km" Suť_materiál*9</t>
  </si>
  <si>
    <t>94</t>
  </si>
  <si>
    <t>997002611</t>
  </si>
  <si>
    <t>Nakládání suti a vybouraných hmot</t>
  </si>
  <si>
    <t>1660453559</t>
  </si>
  <si>
    <t xml:space="preserve">Nakládání suti a vybouraných hmot na dopravní prostředek  pro vodorovné přemístění</t>
  </si>
  <si>
    <t xml:space="preserve">Poznámka k souboru cen:_x000d_
1. Cena platí i pro překládání při lomené dopravě. 2. Cenu nelze použít při dopravě po železnici, po vodě nebo ručně. </t>
  </si>
  <si>
    <t>"Suť živice" 238,728+8,316+6236,160</t>
  </si>
  <si>
    <t>"Suť beton" 436,118+16,406+969,833</t>
  </si>
  <si>
    <t>"Suť kamen" 396,459+865,389</t>
  </si>
  <si>
    <t>"Suť kusová - obrubníky" 36,540</t>
  </si>
  <si>
    <t>"Suť kusová - povrchové znaky - poklopy, hrníčky" 1,850+5,700</t>
  </si>
  <si>
    <t>Suť_materiál+Suť_kusová</t>
  </si>
  <si>
    <t>95</t>
  </si>
  <si>
    <t>997221561</t>
  </si>
  <si>
    <t>Vodorovná doprava suti z kusových materiálů do 1 km</t>
  </si>
  <si>
    <t>-382555335</t>
  </si>
  <si>
    <t xml:space="preserve">Vodorovná doprava suti  bez naložení, ale se složením a s hrubým urovnáním z kusových materiálů, na vzdálenost do 1 km</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</si>
  <si>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</si>
  <si>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96</t>
  </si>
  <si>
    <t>997221569</t>
  </si>
  <si>
    <t>Příplatek ZKD 1 km u vodorovné dopravy suti z kusových materiálů</t>
  </si>
  <si>
    <t>833292904</t>
  </si>
  <si>
    <t xml:space="preserve">Vodorovná doprava suti  bez naložení, ale se složením a s hrubým urovnáním Příplatek k ceně za každý další i započatý 1 km přes 1 km</t>
  </si>
  <si>
    <t>"Sklad ve vzdálenosti 15km" Suť_kusová*14</t>
  </si>
  <si>
    <t>97</t>
  </si>
  <si>
    <t>997221815</t>
  </si>
  <si>
    <t>Poplatek za uložení na skládce (skládkovné) stavebního odpadu betonového kód odpadu 170 101</t>
  </si>
  <si>
    <t>-116895958</t>
  </si>
  <si>
    <t>Poplatek za uložení stavebního odpadu na skládce (skládkovné) z prostého betonu zatříděného do Katalogu odpadů pod kódem 170 101</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</si>
  <si>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</si>
  <si>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98</t>
  </si>
  <si>
    <t>997221855</t>
  </si>
  <si>
    <t>Poplatek za uložení na skládce (skládkovné) zeminy a kameniva kód odpadu 170 504</t>
  </si>
  <si>
    <t>-1871939235</t>
  </si>
  <si>
    <t>99</t>
  </si>
  <si>
    <t>997223845</t>
  </si>
  <si>
    <t>Poplatek za uložení na skládce (skládkovné) odpadu asfaltového bez dehtu kód odpadu 170 302</t>
  </si>
  <si>
    <t>-84713568</t>
  </si>
  <si>
    <t>Poplatek za uložení stavebního odpadu na skládce (skládkovné) asfaltového bez obsahu dehtu zatříděného do Katalogu odpadů pod kódem 170 302</t>
  </si>
  <si>
    <t xml:space="preserve">Poznámka k souboru cen:_x000d_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</si>
  <si>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</si>
  <si>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</si>
  <si>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100</t>
  </si>
  <si>
    <t>998225111</t>
  </si>
  <si>
    <t>Přesun hmot pro pozemní komunikace s krytem z kamene, monolitickým betonovým nebo živičným</t>
  </si>
  <si>
    <t>-291988480</t>
  </si>
  <si>
    <t xml:space="preserve">Přesun hmot pro komunikace s krytem z kameniva, monolitickým betonovým nebo živičným  dopravní vzdálenost do 200 m jakékoliv délky objektu</t>
  </si>
  <si>
    <t xml:space="preserve">Poznámka k souboru cen:_x000d_
1. Ceny lze použít i pro plochy letišť s krytem monolitickým betonovým nebo živičným. </t>
  </si>
  <si>
    <t>101</t>
  </si>
  <si>
    <t>998229111</t>
  </si>
  <si>
    <t>Přesun hmot ruční pro pozemní komunikace s krytem z kameniva, betonu,živice na vzdálenost do 50 m</t>
  </si>
  <si>
    <t>-2134206305</t>
  </si>
  <si>
    <t>Přesun hmot ruční pro pozemní komunikace s naložením a složením na vzdálenost do 50 m, s krytem z kameniva, monolitickým betonovým nebo živičným</t>
  </si>
  <si>
    <t xml:space="preserve">Poznámka k souboru cen:_x000d_
1. Ceny jsou určeny pro přesun hmot pro nepřístupné plochy, kam není možný příjezd dopravních prostředků – především pro vnitřní plochy objektů např. atria, terasy. </t>
  </si>
  <si>
    <t>571,637/3</t>
  </si>
  <si>
    <t>VRN - Vedlejší rozpočtové náklady</t>
  </si>
  <si>
    <t xml:space="preserve">    VRN3 - Zařízení staveniště</t>
  </si>
  <si>
    <t xml:space="preserve">    VRN6 - Územní vlivy</t>
  </si>
  <si>
    <t xml:space="preserve">    VRN7 - Provozní vlivy</t>
  </si>
  <si>
    <t>VRN3</t>
  </si>
  <si>
    <t>Zařízení staveniště</t>
  </si>
  <si>
    <t>030001000</t>
  </si>
  <si>
    <t>kpl</t>
  </si>
  <si>
    <t>1024</t>
  </si>
  <si>
    <t>544865424</t>
  </si>
  <si>
    <t>VRN6</t>
  </si>
  <si>
    <t>Územní vlivy</t>
  </si>
  <si>
    <t>060001000</t>
  </si>
  <si>
    <t>397763500</t>
  </si>
  <si>
    <t>VRN7</t>
  </si>
  <si>
    <t>Provozní vlivy</t>
  </si>
  <si>
    <t>070001000</t>
  </si>
  <si>
    <t>827979594</t>
  </si>
  <si>
    <t>ON - Ostatní náklady</t>
  </si>
  <si>
    <t>VRN1 - Průzkumné, geodetické a projektové práce</t>
  </si>
  <si>
    <t>VRN4 - Inženýrská činnost</t>
  </si>
  <si>
    <t>VRN1</t>
  </si>
  <si>
    <t>Průzkumné, geodetické a projektové práce</t>
  </si>
  <si>
    <t>011213000R</t>
  </si>
  <si>
    <t>Hutnící zkoušky</t>
  </si>
  <si>
    <t>-989473727</t>
  </si>
  <si>
    <t>012203000</t>
  </si>
  <si>
    <t>Geodetické práce při provádění stavby</t>
  </si>
  <si>
    <t>1411277455</t>
  </si>
  <si>
    <t>012303000</t>
  </si>
  <si>
    <t>Geodetické práce po výstavbě</t>
  </si>
  <si>
    <t>831162689</t>
  </si>
  <si>
    <t>013244000R</t>
  </si>
  <si>
    <t>Dokumentace pro provádění stavby - dopracování</t>
  </si>
  <si>
    <t>1400546164</t>
  </si>
  <si>
    <t>013254000</t>
  </si>
  <si>
    <t>Dokumentace skutečného provedení stavby</t>
  </si>
  <si>
    <t>-1218278963</t>
  </si>
  <si>
    <t>013374000R</t>
  </si>
  <si>
    <t>Zajištění DIR včetně projektu DIO</t>
  </si>
  <si>
    <t>1189218126</t>
  </si>
  <si>
    <t>VRN4</t>
  </si>
  <si>
    <t>Inženýrská činnost</t>
  </si>
  <si>
    <t>045002000</t>
  </si>
  <si>
    <t>Kompletační a koordinační činnost</t>
  </si>
  <si>
    <t>-1198492281</t>
  </si>
  <si>
    <t>046005000R</t>
  </si>
  <si>
    <t>DIO - realizace vč. úprav po dobu stavby</t>
  </si>
  <si>
    <t>-327101270</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</si>
</sst>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8"/>
      <color rgb="FF000000"/>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9" fillId="0" borderId="0" applyNumberFormat="0" applyFill="0" applyBorder="0" applyAlignment="0" applyProtection="0"/>
  </cellStyleXfs>
  <cellXfs count="277">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2" fillId="0" borderId="0" xfId="0" applyFont="1" applyAlignment="1" applyProtection="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5"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5"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3" xfId="0" applyFont="1" applyBorder="1" applyAlignment="1" applyProtection="1">
      <alignment vertical="center"/>
    </xf>
    <xf numFmtId="0" fontId="0" fillId="0" borderId="0" xfId="0" applyFont="1" applyAlignment="1" applyProtection="1">
      <alignment vertical="center"/>
    </xf>
    <xf numFmtId="0" fontId="16" fillId="0" borderId="5" xfId="0" applyFont="1" applyBorder="1" applyAlignment="1" applyProtection="1">
      <alignment horizontal="left" vertical="center"/>
    </xf>
    <xf numFmtId="0" fontId="0" fillId="0" borderId="5" xfId="0" applyFont="1" applyBorder="1" applyAlignment="1" applyProtection="1">
      <alignment vertical="center"/>
    </xf>
    <xf numFmtId="4" fontId="16"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7" fillId="0" borderId="0" xfId="0" applyNumberFormat="1" applyFont="1" applyAlignment="1" applyProtection="1">
      <alignment vertical="center"/>
    </xf>
    <xf numFmtId="0" fontId="1" fillId="0" borderId="3" xfId="0" applyFont="1" applyBorder="1" applyAlignment="1">
      <alignment vertical="center"/>
    </xf>
    <xf numFmtId="0" fontId="17"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18" fillId="0" borderId="4" xfId="0" applyFont="1" applyBorder="1" applyAlignment="1" applyProtection="1">
      <alignment horizontal="left" vertical="center"/>
    </xf>
    <xf numFmtId="0" fontId="0" fillId="0" borderId="4" xfId="0" applyFont="1" applyBorder="1" applyAlignment="1" applyProtection="1">
      <alignment vertical="center"/>
    </xf>
    <xf numFmtId="0" fontId="1" fillId="0" borderId="5" xfId="0" applyFont="1" applyBorder="1" applyAlignment="1" applyProtection="1">
      <alignment horizontal="lef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6"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0" borderId="14" xfId="0" applyFont="1" applyBorder="1" applyAlignment="1" applyProtection="1">
      <alignment horizontal="left" vertical="center"/>
    </xf>
    <xf numFmtId="0" fontId="20"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1" fillId="4" borderId="6" xfId="0" applyFont="1" applyFill="1" applyBorder="1" applyAlignment="1" applyProtection="1">
      <alignment horizontal="center" vertical="center"/>
    </xf>
    <xf numFmtId="0" fontId="21"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1" fillId="4" borderId="7" xfId="0" applyFont="1" applyFill="1" applyBorder="1" applyAlignment="1" applyProtection="1">
      <alignment horizontal="center" vertical="center"/>
    </xf>
    <xf numFmtId="0" fontId="21" fillId="4" borderId="7" xfId="0" applyFont="1" applyFill="1" applyBorder="1" applyAlignment="1" applyProtection="1">
      <alignment horizontal="right" vertical="center"/>
    </xf>
    <xf numFmtId="0" fontId="21" fillId="4" borderId="8" xfId="0" applyFont="1" applyFill="1" applyBorder="1" applyAlignment="1" applyProtection="1">
      <alignment horizontal="left" vertical="center"/>
    </xf>
    <xf numFmtId="0" fontId="21" fillId="4" borderId="0" xfId="0" applyFont="1" applyFill="1" applyAlignment="1" applyProtection="1">
      <alignment horizontal="center" vertical="center"/>
    </xf>
    <xf numFmtId="0" fontId="22" fillId="0" borderId="16" xfId="0" applyFont="1" applyBorder="1" applyAlignment="1" applyProtection="1">
      <alignment horizontal="center" vertical="center" wrapText="1"/>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19" fillId="0" borderId="14"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5" xfId="0" applyNumberFormat="1" applyFont="1" applyBorder="1" applyAlignment="1" applyProtection="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5" fillId="0" borderId="3" xfId="0" applyFont="1" applyBorder="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horizontal="left" vertical="center" wrapText="1"/>
    </xf>
    <xf numFmtId="0" fontId="27" fillId="0" borderId="0" xfId="0" applyFont="1" applyAlignment="1" applyProtection="1">
      <alignment vertical="center"/>
    </xf>
    <xf numFmtId="4" fontId="27"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8" fillId="0" borderId="14"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5" xfId="0" applyNumberFormat="1" applyFont="1" applyBorder="1" applyAlignment="1" applyProtection="1">
      <alignment vertical="center"/>
    </xf>
    <xf numFmtId="0" fontId="5" fillId="0" borderId="0" xfId="0" applyFont="1" applyAlignment="1">
      <alignment horizontal="left" vertical="center"/>
    </xf>
    <xf numFmtId="4" fontId="28" fillId="0" borderId="19" xfId="0" applyNumberFormat="1" applyFont="1" applyBorder="1" applyAlignment="1" applyProtection="1">
      <alignment vertical="center"/>
    </xf>
    <xf numFmtId="4" fontId="28" fillId="0" borderId="20" xfId="0" applyNumberFormat="1" applyFont="1" applyBorder="1" applyAlignment="1" applyProtection="1">
      <alignment vertical="center"/>
    </xf>
    <xf numFmtId="166" fontId="28" fillId="0" borderId="20" xfId="0" applyNumberFormat="1" applyFont="1" applyBorder="1" applyAlignment="1" applyProtection="1">
      <alignment vertical="center"/>
    </xf>
    <xf numFmtId="4" fontId="28" fillId="0" borderId="21" xfId="0" applyNumberFormat="1" applyFont="1" applyBorder="1" applyAlignment="1" applyProtection="1">
      <alignment vertical="center"/>
    </xf>
    <xf numFmtId="0" fontId="0" fillId="0" borderId="0" xfId="0" applyProtection="1">
      <protection locked="0"/>
    </xf>
    <xf numFmtId="0" fontId="29"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2"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6" fillId="0" borderId="0" xfId="0" applyFont="1" applyAlignment="1">
      <alignment horizontal="left" vertical="center"/>
    </xf>
    <xf numFmtId="4" fontId="23"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0"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8" fillId="0" borderId="4" xfId="0" applyFont="1" applyBorder="1" applyAlignment="1">
      <alignment horizontal="lef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 fillId="0" borderId="0" xfId="0" applyFont="1" applyAlignment="1" applyProtection="1">
      <alignment horizontal="left" vertical="center" wrapText="1"/>
    </xf>
    <xf numFmtId="0" fontId="21"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3" xfId="0" applyFont="1" applyBorder="1" applyAlignment="1" applyProtection="1">
      <alignment horizontal="center" vertical="center" wrapText="1"/>
    </xf>
    <xf numFmtId="0" fontId="21" fillId="4" borderId="16"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protection locked="0"/>
    </xf>
    <xf numFmtId="0" fontId="21" fillId="4" borderId="18" xfId="0" applyFont="1" applyFill="1" applyBorder="1" applyAlignment="1" applyProtection="1">
      <alignment horizontal="center" vertical="center" wrapText="1"/>
    </xf>
    <xf numFmtId="0" fontId="0" fillId="0" borderId="3" xfId="0" applyFont="1" applyBorder="1" applyAlignment="1">
      <alignment horizontal="center" vertical="center" wrapText="1"/>
    </xf>
    <xf numFmtId="4" fontId="23" fillId="0" borderId="0" xfId="0" applyNumberFormat="1" applyFont="1" applyAlignment="1" applyProtection="1"/>
    <xf numFmtId="166" fontId="32" fillId="0" borderId="12" xfId="0" applyNumberFormat="1" applyFont="1" applyBorder="1" applyAlignment="1" applyProtection="1"/>
    <xf numFmtId="166" fontId="32" fillId="0" borderId="13" xfId="0" applyNumberFormat="1" applyFont="1" applyBorder="1" applyAlignment="1" applyProtection="1"/>
    <xf numFmtId="4" fontId="33"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1" fillId="0" borderId="22" xfId="0" applyFont="1" applyBorder="1" applyAlignment="1" applyProtection="1">
      <alignment horizontal="center" vertical="center"/>
    </xf>
    <xf numFmtId="49" fontId="21" fillId="0" borderId="22" xfId="0" applyNumberFormat="1" applyFont="1" applyBorder="1" applyAlignment="1" applyProtection="1">
      <alignment horizontal="left" vertical="center" wrapText="1"/>
    </xf>
    <xf numFmtId="0" fontId="21" fillId="0" borderId="22" xfId="0" applyFont="1" applyBorder="1" applyAlignment="1" applyProtection="1">
      <alignment horizontal="left" vertical="center" wrapText="1"/>
    </xf>
    <xf numFmtId="0" fontId="21" fillId="0" borderId="22" xfId="0" applyFont="1" applyBorder="1" applyAlignment="1" applyProtection="1">
      <alignment horizontal="center" vertical="center" wrapText="1"/>
    </xf>
    <xf numFmtId="167" fontId="21" fillId="0" borderId="22" xfId="0" applyNumberFormat="1" applyFont="1" applyBorder="1" applyAlignment="1" applyProtection="1">
      <alignment vertical="center"/>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xf>
    <xf numFmtId="0" fontId="22" fillId="2" borderId="14"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xf>
    <xf numFmtId="166" fontId="22" fillId="0" borderId="0" xfId="0" applyNumberFormat="1" applyFont="1" applyBorder="1" applyAlignment="1" applyProtection="1">
      <alignment vertical="center"/>
    </xf>
    <xf numFmtId="166" fontId="22" fillId="0" borderId="15" xfId="0" applyNumberFormat="1" applyFont="1" applyBorder="1" applyAlignment="1" applyProtection="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horizontal="left" vertical="center" wrapText="1"/>
    </xf>
    <xf numFmtId="0" fontId="0" fillId="0" borderId="14" xfId="0" applyFont="1" applyBorder="1" applyAlignment="1" applyProtection="1">
      <alignment vertical="center"/>
    </xf>
    <xf numFmtId="0" fontId="36" fillId="0" borderId="0" xfId="0" applyFont="1" applyAlignment="1" applyProtection="1">
      <alignment vertical="center" wrapText="1"/>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37" fillId="0" borderId="22" xfId="0" applyFont="1" applyBorder="1" applyAlignment="1" applyProtection="1">
      <alignment horizontal="center" vertical="center"/>
    </xf>
    <xf numFmtId="49" fontId="37" fillId="0" borderId="22" xfId="0" applyNumberFormat="1" applyFont="1" applyBorder="1" applyAlignment="1" applyProtection="1">
      <alignment horizontal="left" vertical="center" wrapText="1"/>
    </xf>
    <xf numFmtId="0" fontId="37" fillId="0" borderId="22" xfId="0" applyFont="1" applyBorder="1" applyAlignment="1" applyProtection="1">
      <alignment horizontal="left" vertical="center" wrapText="1"/>
    </xf>
    <xf numFmtId="0" fontId="37" fillId="0" borderId="22" xfId="0" applyFont="1" applyBorder="1" applyAlignment="1" applyProtection="1">
      <alignment horizontal="center" vertical="center" wrapText="1"/>
    </xf>
    <xf numFmtId="167" fontId="37" fillId="0" borderId="22" xfId="0" applyNumberFormat="1" applyFont="1" applyBorder="1" applyAlignment="1" applyProtection="1">
      <alignment vertical="center"/>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10" fillId="0" borderId="19"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0" fillId="0" borderId="19" xfId="0" applyFont="1"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theme" Target="theme/theme1.xml" /><Relationship Id="rId7" Type="http://schemas.openxmlformats.org/officeDocument/2006/relationships/calcChain" Target="calcChain.xml" /><Relationship Id="rId8"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hidden="1"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5" hidden="1" customWidth="1"/>
    <col min="51" max="51" width="25" hidden="1" customWidth="1"/>
    <col min="52" max="52" width="21.67" hidden="1" customWidth="1"/>
    <col min="53" max="53" width="19.17" hidden="1" customWidth="1"/>
    <col min="54" max="54" width="25" hidden="1" customWidth="1"/>
    <col min="55" max="55" width="21.6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c r="A1" s="14" t="s">
        <v>0</v>
      </c>
      <c r="AZ1" s="14" t="s">
        <v>1</v>
      </c>
      <c r="BA1" s="14" t="s">
        <v>2</v>
      </c>
      <c r="BB1" s="14" t="s">
        <v>3</v>
      </c>
      <c r="BT1" s="14" t="s">
        <v>4</v>
      </c>
      <c r="BU1" s="14" t="s">
        <v>4</v>
      </c>
      <c r="BV1" s="14" t="s">
        <v>5</v>
      </c>
    </row>
    <row r="2" ht="36.96" customHeight="1">
      <c r="AR2"/>
      <c r="BS2" s="15" t="s">
        <v>6</v>
      </c>
      <c r="BT2" s="15" t="s">
        <v>7</v>
      </c>
    </row>
    <row r="3" ht="6.96"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ht="24.96"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ht="12" customHeight="1">
      <c r="B5" s="19"/>
      <c r="C5" s="20"/>
      <c r="D5" s="24" t="s">
        <v>13</v>
      </c>
      <c r="E5" s="20"/>
      <c r="F5" s="20"/>
      <c r="G5" s="20"/>
      <c r="H5" s="20"/>
      <c r="I5" s="20"/>
      <c r="J5" s="20"/>
      <c r="K5" s="25"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18"/>
      <c r="BE5" s="26" t="s">
        <v>15</v>
      </c>
      <c r="BS5" s="15" t="s">
        <v>6</v>
      </c>
    </row>
    <row r="6" ht="36.96" customHeight="1">
      <c r="B6" s="19"/>
      <c r="C6" s="20"/>
      <c r="D6" s="27" t="s">
        <v>16</v>
      </c>
      <c r="E6" s="20"/>
      <c r="F6" s="20"/>
      <c r="G6" s="20"/>
      <c r="H6" s="20"/>
      <c r="I6" s="20"/>
      <c r="J6" s="20"/>
      <c r="K6" s="28" t="s">
        <v>17</v>
      </c>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18"/>
      <c r="BE6" s="29"/>
      <c r="BS6" s="15" t="s">
        <v>6</v>
      </c>
    </row>
    <row r="7" ht="12" customHeight="1">
      <c r="B7" s="19"/>
      <c r="C7" s="20"/>
      <c r="D7" s="30" t="s">
        <v>18</v>
      </c>
      <c r="E7" s="20"/>
      <c r="F7" s="20"/>
      <c r="G7" s="20"/>
      <c r="H7" s="20"/>
      <c r="I7" s="20"/>
      <c r="J7" s="20"/>
      <c r="K7" s="25" t="s">
        <v>1</v>
      </c>
      <c r="L7" s="20"/>
      <c r="M7" s="20"/>
      <c r="N7" s="20"/>
      <c r="O7" s="20"/>
      <c r="P7" s="20"/>
      <c r="Q7" s="20"/>
      <c r="R7" s="20"/>
      <c r="S7" s="20"/>
      <c r="T7" s="20"/>
      <c r="U7" s="20"/>
      <c r="V7" s="20"/>
      <c r="W7" s="20"/>
      <c r="X7" s="20"/>
      <c r="Y7" s="20"/>
      <c r="Z7" s="20"/>
      <c r="AA7" s="20"/>
      <c r="AB7" s="20"/>
      <c r="AC7" s="20"/>
      <c r="AD7" s="20"/>
      <c r="AE7" s="20"/>
      <c r="AF7" s="20"/>
      <c r="AG7" s="20"/>
      <c r="AH7" s="20"/>
      <c r="AI7" s="20"/>
      <c r="AJ7" s="20"/>
      <c r="AK7" s="30" t="s">
        <v>19</v>
      </c>
      <c r="AL7" s="20"/>
      <c r="AM7" s="20"/>
      <c r="AN7" s="25" t="s">
        <v>1</v>
      </c>
      <c r="AO7" s="20"/>
      <c r="AP7" s="20"/>
      <c r="AQ7" s="20"/>
      <c r="AR7" s="18"/>
      <c r="BE7" s="29"/>
      <c r="BS7" s="15" t="s">
        <v>6</v>
      </c>
    </row>
    <row r="8" ht="12" customHeight="1">
      <c r="B8" s="19"/>
      <c r="C8" s="20"/>
      <c r="D8" s="30" t="s">
        <v>20</v>
      </c>
      <c r="E8" s="20"/>
      <c r="F8" s="20"/>
      <c r="G8" s="20"/>
      <c r="H8" s="20"/>
      <c r="I8" s="20"/>
      <c r="J8" s="20"/>
      <c r="K8" s="25" t="s">
        <v>21</v>
      </c>
      <c r="L8" s="20"/>
      <c r="M8" s="20"/>
      <c r="N8" s="20"/>
      <c r="O8" s="20"/>
      <c r="P8" s="20"/>
      <c r="Q8" s="20"/>
      <c r="R8" s="20"/>
      <c r="S8" s="20"/>
      <c r="T8" s="20"/>
      <c r="U8" s="20"/>
      <c r="V8" s="20"/>
      <c r="W8" s="20"/>
      <c r="X8" s="20"/>
      <c r="Y8" s="20"/>
      <c r="Z8" s="20"/>
      <c r="AA8" s="20"/>
      <c r="AB8" s="20"/>
      <c r="AC8" s="20"/>
      <c r="AD8" s="20"/>
      <c r="AE8" s="20"/>
      <c r="AF8" s="20"/>
      <c r="AG8" s="20"/>
      <c r="AH8" s="20"/>
      <c r="AI8" s="20"/>
      <c r="AJ8" s="20"/>
      <c r="AK8" s="30" t="s">
        <v>22</v>
      </c>
      <c r="AL8" s="20"/>
      <c r="AM8" s="20"/>
      <c r="AN8" s="31" t="s">
        <v>23</v>
      </c>
      <c r="AO8" s="20"/>
      <c r="AP8" s="20"/>
      <c r="AQ8" s="20"/>
      <c r="AR8" s="18"/>
      <c r="BE8" s="29"/>
      <c r="BS8" s="15" t="s">
        <v>6</v>
      </c>
    </row>
    <row r="9" ht="14.4"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29"/>
      <c r="BS9" s="15" t="s">
        <v>6</v>
      </c>
    </row>
    <row r="10" ht="12" customHeight="1">
      <c r="B10" s="19"/>
      <c r="C10" s="20"/>
      <c r="D10" s="30" t="s">
        <v>24</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30" t="s">
        <v>25</v>
      </c>
      <c r="AL10" s="20"/>
      <c r="AM10" s="20"/>
      <c r="AN10" s="25" t="s">
        <v>26</v>
      </c>
      <c r="AO10" s="20"/>
      <c r="AP10" s="20"/>
      <c r="AQ10" s="20"/>
      <c r="AR10" s="18"/>
      <c r="BE10" s="29"/>
      <c r="BS10" s="15" t="s">
        <v>6</v>
      </c>
    </row>
    <row r="11" ht="18.48" customHeight="1">
      <c r="B11" s="19"/>
      <c r="C11" s="20"/>
      <c r="D11" s="20"/>
      <c r="E11" s="25" t="s">
        <v>27</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30" t="s">
        <v>28</v>
      </c>
      <c r="AL11" s="20"/>
      <c r="AM11" s="20"/>
      <c r="AN11" s="25" t="s">
        <v>29</v>
      </c>
      <c r="AO11" s="20"/>
      <c r="AP11" s="20"/>
      <c r="AQ11" s="20"/>
      <c r="AR11" s="18"/>
      <c r="BE11" s="29"/>
      <c r="BS11" s="15" t="s">
        <v>6</v>
      </c>
    </row>
    <row r="12" ht="6.96"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29"/>
      <c r="BS12" s="15" t="s">
        <v>6</v>
      </c>
    </row>
    <row r="13" ht="12" customHeight="1">
      <c r="B13" s="19"/>
      <c r="C13" s="20"/>
      <c r="D13" s="30" t="s">
        <v>30</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30" t="s">
        <v>25</v>
      </c>
      <c r="AL13" s="20"/>
      <c r="AM13" s="20"/>
      <c r="AN13" s="32" t="s">
        <v>31</v>
      </c>
      <c r="AO13" s="20"/>
      <c r="AP13" s="20"/>
      <c r="AQ13" s="20"/>
      <c r="AR13" s="18"/>
      <c r="BE13" s="29"/>
      <c r="BS13" s="15" t="s">
        <v>6</v>
      </c>
    </row>
    <row r="14">
      <c r="B14" s="19"/>
      <c r="C14" s="20"/>
      <c r="D14" s="20"/>
      <c r="E14" s="32" t="s">
        <v>31</v>
      </c>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0" t="s">
        <v>28</v>
      </c>
      <c r="AL14" s="20"/>
      <c r="AM14" s="20"/>
      <c r="AN14" s="32" t="s">
        <v>31</v>
      </c>
      <c r="AO14" s="20"/>
      <c r="AP14" s="20"/>
      <c r="AQ14" s="20"/>
      <c r="AR14" s="18"/>
      <c r="BE14" s="29"/>
      <c r="BS14" s="15" t="s">
        <v>6</v>
      </c>
    </row>
    <row r="15" ht="6.96"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29"/>
      <c r="BS15" s="15" t="s">
        <v>4</v>
      </c>
    </row>
    <row r="16" ht="12" customHeight="1">
      <c r="B16" s="19"/>
      <c r="C16" s="20"/>
      <c r="D16" s="30" t="s">
        <v>32</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30" t="s">
        <v>25</v>
      </c>
      <c r="AL16" s="20"/>
      <c r="AM16" s="20"/>
      <c r="AN16" s="25" t="s">
        <v>33</v>
      </c>
      <c r="AO16" s="20"/>
      <c r="AP16" s="20"/>
      <c r="AQ16" s="20"/>
      <c r="AR16" s="18"/>
      <c r="BE16" s="29"/>
      <c r="BS16" s="15" t="s">
        <v>4</v>
      </c>
    </row>
    <row r="17" ht="18.48" customHeight="1">
      <c r="B17" s="19"/>
      <c r="C17" s="20"/>
      <c r="D17" s="20"/>
      <c r="E17" s="25" t="s">
        <v>34</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30" t="s">
        <v>28</v>
      </c>
      <c r="AL17" s="20"/>
      <c r="AM17" s="20"/>
      <c r="AN17" s="25" t="s">
        <v>35</v>
      </c>
      <c r="AO17" s="20"/>
      <c r="AP17" s="20"/>
      <c r="AQ17" s="20"/>
      <c r="AR17" s="18"/>
      <c r="BE17" s="29"/>
      <c r="BS17" s="15" t="s">
        <v>36</v>
      </c>
    </row>
    <row r="18" ht="6.96"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29"/>
      <c r="BS18" s="15" t="s">
        <v>6</v>
      </c>
    </row>
    <row r="19" ht="12" customHeight="1">
      <c r="B19" s="19"/>
      <c r="C19" s="20"/>
      <c r="D19" s="30" t="s">
        <v>37</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30" t="s">
        <v>25</v>
      </c>
      <c r="AL19" s="20"/>
      <c r="AM19" s="20"/>
      <c r="AN19" s="25" t="s">
        <v>38</v>
      </c>
      <c r="AO19" s="20"/>
      <c r="AP19" s="20"/>
      <c r="AQ19" s="20"/>
      <c r="AR19" s="18"/>
      <c r="BE19" s="29"/>
      <c r="BS19" s="15" t="s">
        <v>6</v>
      </c>
    </row>
    <row r="20" ht="18.48" customHeight="1">
      <c r="B20" s="19"/>
      <c r="C20" s="20"/>
      <c r="D20" s="20"/>
      <c r="E20" s="25" t="s">
        <v>39</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30" t="s">
        <v>28</v>
      </c>
      <c r="AL20" s="20"/>
      <c r="AM20" s="20"/>
      <c r="AN20" s="25" t="s">
        <v>40</v>
      </c>
      <c r="AO20" s="20"/>
      <c r="AP20" s="20"/>
      <c r="AQ20" s="20"/>
      <c r="AR20" s="18"/>
      <c r="BE20" s="29"/>
      <c r="BS20" s="15" t="s">
        <v>36</v>
      </c>
    </row>
    <row r="21" ht="6.96"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29"/>
    </row>
    <row r="22" ht="12" customHeight="1">
      <c r="B22" s="19"/>
      <c r="C22" s="20"/>
      <c r="D22" s="30" t="s">
        <v>41</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29"/>
    </row>
    <row r="23" ht="16.5" customHeight="1">
      <c r="B23" s="19"/>
      <c r="C23" s="20"/>
      <c r="D23" s="20"/>
      <c r="E23" s="34" t="s">
        <v>1</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20"/>
      <c r="AP23" s="20"/>
      <c r="AQ23" s="20"/>
      <c r="AR23" s="18"/>
      <c r="BE23" s="29"/>
    </row>
    <row r="24" ht="6.96"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29"/>
    </row>
    <row r="25" ht="6.96" customHeight="1">
      <c r="B25" s="19"/>
      <c r="C25" s="20"/>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0"/>
      <c r="AQ25" s="20"/>
      <c r="AR25" s="18"/>
      <c r="BE25" s="29"/>
    </row>
    <row r="26" s="1" customFormat="1" ht="25.92" customHeight="1">
      <c r="B26" s="36"/>
      <c r="C26" s="37"/>
      <c r="D26" s="38" t="s">
        <v>42</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40">
        <f>ROUND(AG94,2)</f>
        <v>0</v>
      </c>
      <c r="AL26" s="39"/>
      <c r="AM26" s="39"/>
      <c r="AN26" s="39"/>
      <c r="AO26" s="39"/>
      <c r="AP26" s="37"/>
      <c r="AQ26" s="37"/>
      <c r="AR26" s="41"/>
      <c r="BE26" s="29"/>
    </row>
    <row r="27" s="1" customFormat="1" ht="6.96" customHeight="1">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1"/>
      <c r="BE27" s="29"/>
    </row>
    <row r="28" s="1" customFormat="1">
      <c r="B28" s="36"/>
      <c r="C28" s="37"/>
      <c r="D28" s="37"/>
      <c r="E28" s="37"/>
      <c r="F28" s="37"/>
      <c r="G28" s="37"/>
      <c r="H28" s="37"/>
      <c r="I28" s="37"/>
      <c r="J28" s="37"/>
      <c r="K28" s="37"/>
      <c r="L28" s="42" t="s">
        <v>43</v>
      </c>
      <c r="M28" s="42"/>
      <c r="N28" s="42"/>
      <c r="O28" s="42"/>
      <c r="P28" s="42"/>
      <c r="Q28" s="37"/>
      <c r="R28" s="37"/>
      <c r="S28" s="37"/>
      <c r="T28" s="37"/>
      <c r="U28" s="37"/>
      <c r="V28" s="37"/>
      <c r="W28" s="42" t="s">
        <v>44</v>
      </c>
      <c r="X28" s="42"/>
      <c r="Y28" s="42"/>
      <c r="Z28" s="42"/>
      <c r="AA28" s="42"/>
      <c r="AB28" s="42"/>
      <c r="AC28" s="42"/>
      <c r="AD28" s="42"/>
      <c r="AE28" s="42"/>
      <c r="AF28" s="37"/>
      <c r="AG28" s="37"/>
      <c r="AH28" s="37"/>
      <c r="AI28" s="37"/>
      <c r="AJ28" s="37"/>
      <c r="AK28" s="42" t="s">
        <v>45</v>
      </c>
      <c r="AL28" s="42"/>
      <c r="AM28" s="42"/>
      <c r="AN28" s="42"/>
      <c r="AO28" s="42"/>
      <c r="AP28" s="37"/>
      <c r="AQ28" s="37"/>
      <c r="AR28" s="41"/>
      <c r="BE28" s="29"/>
    </row>
    <row r="29" s="2" customFormat="1" ht="14.4" customHeight="1">
      <c r="B29" s="43"/>
      <c r="C29" s="44"/>
      <c r="D29" s="30" t="s">
        <v>46</v>
      </c>
      <c r="E29" s="44"/>
      <c r="F29" s="30" t="s">
        <v>47</v>
      </c>
      <c r="G29" s="44"/>
      <c r="H29" s="44"/>
      <c r="I29" s="44"/>
      <c r="J29" s="44"/>
      <c r="K29" s="44"/>
      <c r="L29" s="45">
        <v>0.20999999999999999</v>
      </c>
      <c r="M29" s="44"/>
      <c r="N29" s="44"/>
      <c r="O29" s="44"/>
      <c r="P29" s="44"/>
      <c r="Q29" s="44"/>
      <c r="R29" s="44"/>
      <c r="S29" s="44"/>
      <c r="T29" s="44"/>
      <c r="U29" s="44"/>
      <c r="V29" s="44"/>
      <c r="W29" s="46">
        <f>ROUND(AZ94, 2)</f>
        <v>0</v>
      </c>
      <c r="X29" s="44"/>
      <c r="Y29" s="44"/>
      <c r="Z29" s="44"/>
      <c r="AA29" s="44"/>
      <c r="AB29" s="44"/>
      <c r="AC29" s="44"/>
      <c r="AD29" s="44"/>
      <c r="AE29" s="44"/>
      <c r="AF29" s="44"/>
      <c r="AG29" s="44"/>
      <c r="AH29" s="44"/>
      <c r="AI29" s="44"/>
      <c r="AJ29" s="44"/>
      <c r="AK29" s="46">
        <f>ROUND(AV94, 2)</f>
        <v>0</v>
      </c>
      <c r="AL29" s="44"/>
      <c r="AM29" s="44"/>
      <c r="AN29" s="44"/>
      <c r="AO29" s="44"/>
      <c r="AP29" s="44"/>
      <c r="AQ29" s="44"/>
      <c r="AR29" s="47"/>
      <c r="BE29" s="48"/>
    </row>
    <row r="30" s="2" customFormat="1" ht="14.4" customHeight="1">
      <c r="B30" s="43"/>
      <c r="C30" s="44"/>
      <c r="D30" s="44"/>
      <c r="E30" s="44"/>
      <c r="F30" s="30" t="s">
        <v>48</v>
      </c>
      <c r="G30" s="44"/>
      <c r="H30" s="44"/>
      <c r="I30" s="44"/>
      <c r="J30" s="44"/>
      <c r="K30" s="44"/>
      <c r="L30" s="45">
        <v>0.14999999999999999</v>
      </c>
      <c r="M30" s="44"/>
      <c r="N30" s="44"/>
      <c r="O30" s="44"/>
      <c r="P30" s="44"/>
      <c r="Q30" s="44"/>
      <c r="R30" s="44"/>
      <c r="S30" s="44"/>
      <c r="T30" s="44"/>
      <c r="U30" s="44"/>
      <c r="V30" s="44"/>
      <c r="W30" s="46">
        <f>ROUND(BA94, 2)</f>
        <v>0</v>
      </c>
      <c r="X30" s="44"/>
      <c r="Y30" s="44"/>
      <c r="Z30" s="44"/>
      <c r="AA30" s="44"/>
      <c r="AB30" s="44"/>
      <c r="AC30" s="44"/>
      <c r="AD30" s="44"/>
      <c r="AE30" s="44"/>
      <c r="AF30" s="44"/>
      <c r="AG30" s="44"/>
      <c r="AH30" s="44"/>
      <c r="AI30" s="44"/>
      <c r="AJ30" s="44"/>
      <c r="AK30" s="46">
        <f>ROUND(AW94, 2)</f>
        <v>0</v>
      </c>
      <c r="AL30" s="44"/>
      <c r="AM30" s="44"/>
      <c r="AN30" s="44"/>
      <c r="AO30" s="44"/>
      <c r="AP30" s="44"/>
      <c r="AQ30" s="44"/>
      <c r="AR30" s="47"/>
      <c r="BE30" s="48"/>
    </row>
    <row r="31" hidden="1" s="2" customFormat="1" ht="14.4" customHeight="1">
      <c r="B31" s="43"/>
      <c r="C31" s="44"/>
      <c r="D31" s="44"/>
      <c r="E31" s="44"/>
      <c r="F31" s="30" t="s">
        <v>49</v>
      </c>
      <c r="G31" s="44"/>
      <c r="H31" s="44"/>
      <c r="I31" s="44"/>
      <c r="J31" s="44"/>
      <c r="K31" s="44"/>
      <c r="L31" s="45">
        <v>0.20999999999999999</v>
      </c>
      <c r="M31" s="44"/>
      <c r="N31" s="44"/>
      <c r="O31" s="44"/>
      <c r="P31" s="44"/>
      <c r="Q31" s="44"/>
      <c r="R31" s="44"/>
      <c r="S31" s="44"/>
      <c r="T31" s="44"/>
      <c r="U31" s="44"/>
      <c r="V31" s="44"/>
      <c r="W31" s="46">
        <f>ROUND(BB94, 2)</f>
        <v>0</v>
      </c>
      <c r="X31" s="44"/>
      <c r="Y31" s="44"/>
      <c r="Z31" s="44"/>
      <c r="AA31" s="44"/>
      <c r="AB31" s="44"/>
      <c r="AC31" s="44"/>
      <c r="AD31" s="44"/>
      <c r="AE31" s="44"/>
      <c r="AF31" s="44"/>
      <c r="AG31" s="44"/>
      <c r="AH31" s="44"/>
      <c r="AI31" s="44"/>
      <c r="AJ31" s="44"/>
      <c r="AK31" s="46">
        <v>0</v>
      </c>
      <c r="AL31" s="44"/>
      <c r="AM31" s="44"/>
      <c r="AN31" s="44"/>
      <c r="AO31" s="44"/>
      <c r="AP31" s="44"/>
      <c r="AQ31" s="44"/>
      <c r="AR31" s="47"/>
      <c r="BE31" s="48"/>
    </row>
    <row r="32" hidden="1" s="2" customFormat="1" ht="14.4" customHeight="1">
      <c r="B32" s="43"/>
      <c r="C32" s="44"/>
      <c r="D32" s="44"/>
      <c r="E32" s="44"/>
      <c r="F32" s="30" t="s">
        <v>50</v>
      </c>
      <c r="G32" s="44"/>
      <c r="H32" s="44"/>
      <c r="I32" s="44"/>
      <c r="J32" s="44"/>
      <c r="K32" s="44"/>
      <c r="L32" s="45">
        <v>0.14999999999999999</v>
      </c>
      <c r="M32" s="44"/>
      <c r="N32" s="44"/>
      <c r="O32" s="44"/>
      <c r="P32" s="44"/>
      <c r="Q32" s="44"/>
      <c r="R32" s="44"/>
      <c r="S32" s="44"/>
      <c r="T32" s="44"/>
      <c r="U32" s="44"/>
      <c r="V32" s="44"/>
      <c r="W32" s="46">
        <f>ROUND(BC94, 2)</f>
        <v>0</v>
      </c>
      <c r="X32" s="44"/>
      <c r="Y32" s="44"/>
      <c r="Z32" s="44"/>
      <c r="AA32" s="44"/>
      <c r="AB32" s="44"/>
      <c r="AC32" s="44"/>
      <c r="AD32" s="44"/>
      <c r="AE32" s="44"/>
      <c r="AF32" s="44"/>
      <c r="AG32" s="44"/>
      <c r="AH32" s="44"/>
      <c r="AI32" s="44"/>
      <c r="AJ32" s="44"/>
      <c r="AK32" s="46">
        <v>0</v>
      </c>
      <c r="AL32" s="44"/>
      <c r="AM32" s="44"/>
      <c r="AN32" s="44"/>
      <c r="AO32" s="44"/>
      <c r="AP32" s="44"/>
      <c r="AQ32" s="44"/>
      <c r="AR32" s="47"/>
      <c r="BE32" s="48"/>
    </row>
    <row r="33" hidden="1" s="2" customFormat="1" ht="14.4" customHeight="1">
      <c r="B33" s="43"/>
      <c r="C33" s="44"/>
      <c r="D33" s="44"/>
      <c r="E33" s="44"/>
      <c r="F33" s="30" t="s">
        <v>51</v>
      </c>
      <c r="G33" s="44"/>
      <c r="H33" s="44"/>
      <c r="I33" s="44"/>
      <c r="J33" s="44"/>
      <c r="K33" s="44"/>
      <c r="L33" s="45">
        <v>0</v>
      </c>
      <c r="M33" s="44"/>
      <c r="N33" s="44"/>
      <c r="O33" s="44"/>
      <c r="P33" s="44"/>
      <c r="Q33" s="44"/>
      <c r="R33" s="44"/>
      <c r="S33" s="44"/>
      <c r="T33" s="44"/>
      <c r="U33" s="44"/>
      <c r="V33" s="44"/>
      <c r="W33" s="46">
        <f>ROUND(BD94, 2)</f>
        <v>0</v>
      </c>
      <c r="X33" s="44"/>
      <c r="Y33" s="44"/>
      <c r="Z33" s="44"/>
      <c r="AA33" s="44"/>
      <c r="AB33" s="44"/>
      <c r="AC33" s="44"/>
      <c r="AD33" s="44"/>
      <c r="AE33" s="44"/>
      <c r="AF33" s="44"/>
      <c r="AG33" s="44"/>
      <c r="AH33" s="44"/>
      <c r="AI33" s="44"/>
      <c r="AJ33" s="44"/>
      <c r="AK33" s="46">
        <v>0</v>
      </c>
      <c r="AL33" s="44"/>
      <c r="AM33" s="44"/>
      <c r="AN33" s="44"/>
      <c r="AO33" s="44"/>
      <c r="AP33" s="44"/>
      <c r="AQ33" s="44"/>
      <c r="AR33" s="47"/>
      <c r="BE33" s="48"/>
    </row>
    <row r="34" s="1" customFormat="1" ht="6.96" customHeight="1">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1"/>
      <c r="BE34" s="29"/>
    </row>
    <row r="35" s="1" customFormat="1" ht="25.92" customHeight="1">
      <c r="B35" s="36"/>
      <c r="C35" s="49"/>
      <c r="D35" s="50" t="s">
        <v>52</v>
      </c>
      <c r="E35" s="51"/>
      <c r="F35" s="51"/>
      <c r="G35" s="51"/>
      <c r="H35" s="51"/>
      <c r="I35" s="51"/>
      <c r="J35" s="51"/>
      <c r="K35" s="51"/>
      <c r="L35" s="51"/>
      <c r="M35" s="51"/>
      <c r="N35" s="51"/>
      <c r="O35" s="51"/>
      <c r="P35" s="51"/>
      <c r="Q35" s="51"/>
      <c r="R35" s="51"/>
      <c r="S35" s="51"/>
      <c r="T35" s="52" t="s">
        <v>53</v>
      </c>
      <c r="U35" s="51"/>
      <c r="V35" s="51"/>
      <c r="W35" s="51"/>
      <c r="X35" s="53" t="s">
        <v>54</v>
      </c>
      <c r="Y35" s="51"/>
      <c r="Z35" s="51"/>
      <c r="AA35" s="51"/>
      <c r="AB35" s="51"/>
      <c r="AC35" s="51"/>
      <c r="AD35" s="51"/>
      <c r="AE35" s="51"/>
      <c r="AF35" s="51"/>
      <c r="AG35" s="51"/>
      <c r="AH35" s="51"/>
      <c r="AI35" s="51"/>
      <c r="AJ35" s="51"/>
      <c r="AK35" s="54">
        <f>SUM(AK26:AK33)</f>
        <v>0</v>
      </c>
      <c r="AL35" s="51"/>
      <c r="AM35" s="51"/>
      <c r="AN35" s="51"/>
      <c r="AO35" s="55"/>
      <c r="AP35" s="49"/>
      <c r="AQ35" s="49"/>
      <c r="AR35" s="41"/>
    </row>
    <row r="36" s="1" customFormat="1" ht="6.96" customHeight="1">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1"/>
    </row>
    <row r="37" s="1" customFormat="1" ht="14.4" customHeight="1">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41"/>
    </row>
    <row r="38" ht="14.4" customHeight="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18"/>
    </row>
    <row r="39" ht="14.4" customHeight="1">
      <c r="B39" s="19"/>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18"/>
    </row>
    <row r="40" ht="14.4" customHeight="1">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18"/>
    </row>
    <row r="41" ht="14.4" customHeight="1">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18"/>
    </row>
    <row r="42" ht="14.4" customHeight="1">
      <c r="B42" s="19"/>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18"/>
    </row>
    <row r="43" ht="14.4" customHeight="1">
      <c r="B43" s="19"/>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18"/>
    </row>
    <row r="44" ht="14.4" customHeight="1">
      <c r="B44" s="19"/>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18"/>
    </row>
    <row r="45" ht="14.4" customHeight="1">
      <c r="B45" s="19"/>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18"/>
    </row>
    <row r="46" ht="14.4" customHeight="1">
      <c r="B46" s="19"/>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18"/>
    </row>
    <row r="47" ht="14.4" customHeight="1">
      <c r="B47" s="19"/>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18"/>
    </row>
    <row r="48" ht="14.4" customHeight="1">
      <c r="B48" s="19"/>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18"/>
    </row>
    <row r="49" s="1" customFormat="1" ht="14.4" customHeight="1">
      <c r="B49" s="36"/>
      <c r="C49" s="37"/>
      <c r="D49" s="56" t="s">
        <v>55</v>
      </c>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6" t="s">
        <v>56</v>
      </c>
      <c r="AI49" s="57"/>
      <c r="AJ49" s="57"/>
      <c r="AK49" s="57"/>
      <c r="AL49" s="57"/>
      <c r="AM49" s="57"/>
      <c r="AN49" s="57"/>
      <c r="AO49" s="57"/>
      <c r="AP49" s="37"/>
      <c r="AQ49" s="37"/>
      <c r="AR49" s="41"/>
    </row>
    <row r="50">
      <c r="B50" s="19"/>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18"/>
    </row>
    <row r="51">
      <c r="B51" s="19"/>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18"/>
    </row>
    <row r="52">
      <c r="B52" s="19"/>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18"/>
    </row>
    <row r="53">
      <c r="B53" s="19"/>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18"/>
    </row>
    <row r="54">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18"/>
    </row>
    <row r="55">
      <c r="B55" s="19"/>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18"/>
    </row>
    <row r="56">
      <c r="B56" s="19"/>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18"/>
    </row>
    <row r="57">
      <c r="B57" s="19"/>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18"/>
    </row>
    <row r="58">
      <c r="B58" s="19"/>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18"/>
    </row>
    <row r="59">
      <c r="B59" s="1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18"/>
    </row>
    <row r="60" s="1" customFormat="1">
      <c r="B60" s="36"/>
      <c r="C60" s="37"/>
      <c r="D60" s="58" t="s">
        <v>57</v>
      </c>
      <c r="E60" s="39"/>
      <c r="F60" s="39"/>
      <c r="G60" s="39"/>
      <c r="H60" s="39"/>
      <c r="I60" s="39"/>
      <c r="J60" s="39"/>
      <c r="K60" s="39"/>
      <c r="L60" s="39"/>
      <c r="M60" s="39"/>
      <c r="N60" s="39"/>
      <c r="O60" s="39"/>
      <c r="P60" s="39"/>
      <c r="Q60" s="39"/>
      <c r="R60" s="39"/>
      <c r="S60" s="39"/>
      <c r="T60" s="39"/>
      <c r="U60" s="39"/>
      <c r="V60" s="58" t="s">
        <v>58</v>
      </c>
      <c r="W60" s="39"/>
      <c r="X60" s="39"/>
      <c r="Y60" s="39"/>
      <c r="Z60" s="39"/>
      <c r="AA60" s="39"/>
      <c r="AB60" s="39"/>
      <c r="AC60" s="39"/>
      <c r="AD60" s="39"/>
      <c r="AE60" s="39"/>
      <c r="AF60" s="39"/>
      <c r="AG60" s="39"/>
      <c r="AH60" s="58" t="s">
        <v>57</v>
      </c>
      <c r="AI60" s="39"/>
      <c r="AJ60" s="39"/>
      <c r="AK60" s="39"/>
      <c r="AL60" s="39"/>
      <c r="AM60" s="58" t="s">
        <v>58</v>
      </c>
      <c r="AN60" s="39"/>
      <c r="AO60" s="39"/>
      <c r="AP60" s="37"/>
      <c r="AQ60" s="37"/>
      <c r="AR60" s="41"/>
    </row>
    <row r="61">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18"/>
    </row>
    <row r="62">
      <c r="B62" s="19"/>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18"/>
    </row>
    <row r="63">
      <c r="B63" s="19"/>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18"/>
    </row>
    <row r="64" s="1" customFormat="1">
      <c r="B64" s="36"/>
      <c r="C64" s="37"/>
      <c r="D64" s="56" t="s">
        <v>59</v>
      </c>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6" t="s">
        <v>60</v>
      </c>
      <c r="AI64" s="57"/>
      <c r="AJ64" s="57"/>
      <c r="AK64" s="57"/>
      <c r="AL64" s="57"/>
      <c r="AM64" s="57"/>
      <c r="AN64" s="57"/>
      <c r="AO64" s="57"/>
      <c r="AP64" s="37"/>
      <c r="AQ64" s="37"/>
      <c r="AR64" s="41"/>
    </row>
    <row r="65">
      <c r="B65" s="19"/>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18"/>
    </row>
    <row r="66">
      <c r="B66" s="19"/>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18"/>
    </row>
    <row r="67">
      <c r="B67" s="19"/>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8"/>
    </row>
    <row r="68">
      <c r="B68" s="19"/>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18"/>
    </row>
    <row r="69">
      <c r="B69" s="19"/>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18"/>
    </row>
    <row r="70">
      <c r="B70" s="19"/>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18"/>
    </row>
    <row r="71">
      <c r="B71" s="19"/>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8"/>
    </row>
    <row r="72">
      <c r="B72" s="19"/>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18"/>
    </row>
    <row r="73">
      <c r="B73" s="19"/>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8"/>
    </row>
    <row r="74">
      <c r="B74" s="19"/>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8"/>
    </row>
    <row r="75" s="1" customFormat="1">
      <c r="B75" s="36"/>
      <c r="C75" s="37"/>
      <c r="D75" s="58" t="s">
        <v>57</v>
      </c>
      <c r="E75" s="39"/>
      <c r="F75" s="39"/>
      <c r="G75" s="39"/>
      <c r="H75" s="39"/>
      <c r="I75" s="39"/>
      <c r="J75" s="39"/>
      <c r="K75" s="39"/>
      <c r="L75" s="39"/>
      <c r="M75" s="39"/>
      <c r="N75" s="39"/>
      <c r="O75" s="39"/>
      <c r="P75" s="39"/>
      <c r="Q75" s="39"/>
      <c r="R75" s="39"/>
      <c r="S75" s="39"/>
      <c r="T75" s="39"/>
      <c r="U75" s="39"/>
      <c r="V75" s="58" t="s">
        <v>58</v>
      </c>
      <c r="W75" s="39"/>
      <c r="X75" s="39"/>
      <c r="Y75" s="39"/>
      <c r="Z75" s="39"/>
      <c r="AA75" s="39"/>
      <c r="AB75" s="39"/>
      <c r="AC75" s="39"/>
      <c r="AD75" s="39"/>
      <c r="AE75" s="39"/>
      <c r="AF75" s="39"/>
      <c r="AG75" s="39"/>
      <c r="AH75" s="58" t="s">
        <v>57</v>
      </c>
      <c r="AI75" s="39"/>
      <c r="AJ75" s="39"/>
      <c r="AK75" s="39"/>
      <c r="AL75" s="39"/>
      <c r="AM75" s="58" t="s">
        <v>58</v>
      </c>
      <c r="AN75" s="39"/>
      <c r="AO75" s="39"/>
      <c r="AP75" s="37"/>
      <c r="AQ75" s="37"/>
      <c r="AR75" s="41"/>
    </row>
    <row r="76" s="1" customFormat="1">
      <c r="B76" s="3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41"/>
    </row>
    <row r="77" s="1" customFormat="1" ht="6.96" customHeight="1">
      <c r="B77" s="59"/>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41"/>
    </row>
    <row r="81" s="1" customFormat="1" ht="6.96" customHeight="1">
      <c r="B81" s="61"/>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41"/>
    </row>
    <row r="82" s="1" customFormat="1" ht="24.96" customHeight="1">
      <c r="B82" s="36"/>
      <c r="C82" s="21" t="s">
        <v>61</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41"/>
    </row>
    <row r="83" s="1" customFormat="1" ht="6.96" customHeight="1">
      <c r="B83" s="36"/>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41"/>
    </row>
    <row r="84" s="3" customFormat="1" ht="12" customHeight="1">
      <c r="B84" s="63"/>
      <c r="C84" s="30" t="s">
        <v>13</v>
      </c>
      <c r="D84" s="64"/>
      <c r="E84" s="64"/>
      <c r="F84" s="64"/>
      <c r="G84" s="64"/>
      <c r="H84" s="64"/>
      <c r="I84" s="64"/>
      <c r="J84" s="64"/>
      <c r="K84" s="64"/>
      <c r="L84" s="64" t="str">
        <f>K5</f>
        <v>1</v>
      </c>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5"/>
    </row>
    <row r="85" s="4" customFormat="1" ht="36.96" customHeight="1">
      <c r="B85" s="66"/>
      <c r="C85" s="67" t="s">
        <v>16</v>
      </c>
      <c r="D85" s="68"/>
      <c r="E85" s="68"/>
      <c r="F85" s="68"/>
      <c r="G85" s="68"/>
      <c r="H85" s="68"/>
      <c r="I85" s="68"/>
      <c r="J85" s="68"/>
      <c r="K85" s="68"/>
      <c r="L85" s="69" t="str">
        <f>K6</f>
        <v>Novovysočanská, Praha 9, č. akce 13372</v>
      </c>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70"/>
    </row>
    <row r="86" s="1" customFormat="1" ht="6.96" customHeight="1">
      <c r="B86" s="3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41"/>
    </row>
    <row r="87" s="1" customFormat="1" ht="12" customHeight="1">
      <c r="B87" s="36"/>
      <c r="C87" s="30" t="s">
        <v>20</v>
      </c>
      <c r="D87" s="37"/>
      <c r="E87" s="37"/>
      <c r="F87" s="37"/>
      <c r="G87" s="37"/>
      <c r="H87" s="37"/>
      <c r="I87" s="37"/>
      <c r="J87" s="37"/>
      <c r="K87" s="37"/>
      <c r="L87" s="71" t="str">
        <f>IF(K8="","",K8)</f>
        <v>ulice Novovysočanská</v>
      </c>
      <c r="M87" s="37"/>
      <c r="N87" s="37"/>
      <c r="O87" s="37"/>
      <c r="P87" s="37"/>
      <c r="Q87" s="37"/>
      <c r="R87" s="37"/>
      <c r="S87" s="37"/>
      <c r="T87" s="37"/>
      <c r="U87" s="37"/>
      <c r="V87" s="37"/>
      <c r="W87" s="37"/>
      <c r="X87" s="37"/>
      <c r="Y87" s="37"/>
      <c r="Z87" s="37"/>
      <c r="AA87" s="37"/>
      <c r="AB87" s="37"/>
      <c r="AC87" s="37"/>
      <c r="AD87" s="37"/>
      <c r="AE87" s="37"/>
      <c r="AF87" s="37"/>
      <c r="AG87" s="37"/>
      <c r="AH87" s="37"/>
      <c r="AI87" s="30" t="s">
        <v>22</v>
      </c>
      <c r="AJ87" s="37"/>
      <c r="AK87" s="37"/>
      <c r="AL87" s="37"/>
      <c r="AM87" s="72" t="str">
        <f>IF(AN8= "","",AN8)</f>
        <v>13. 5. 2019</v>
      </c>
      <c r="AN87" s="72"/>
      <c r="AO87" s="37"/>
      <c r="AP87" s="37"/>
      <c r="AQ87" s="37"/>
      <c r="AR87" s="41"/>
    </row>
    <row r="88" s="1" customFormat="1" ht="6.96" customHeight="1">
      <c r="B88" s="36"/>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41"/>
    </row>
    <row r="89" s="1" customFormat="1" ht="15.15" customHeight="1">
      <c r="B89" s="36"/>
      <c r="C89" s="30" t="s">
        <v>24</v>
      </c>
      <c r="D89" s="37"/>
      <c r="E89" s="37"/>
      <c r="F89" s="37"/>
      <c r="G89" s="37"/>
      <c r="H89" s="37"/>
      <c r="I89" s="37"/>
      <c r="J89" s="37"/>
      <c r="K89" s="37"/>
      <c r="L89" s="64" t="str">
        <f>IF(E11= "","",E11)</f>
        <v>Technická správa komunikací hl. m. Prahy a.s.</v>
      </c>
      <c r="M89" s="37"/>
      <c r="N89" s="37"/>
      <c r="O89" s="37"/>
      <c r="P89" s="37"/>
      <c r="Q89" s="37"/>
      <c r="R89" s="37"/>
      <c r="S89" s="37"/>
      <c r="T89" s="37"/>
      <c r="U89" s="37"/>
      <c r="V89" s="37"/>
      <c r="W89" s="37"/>
      <c r="X89" s="37"/>
      <c r="Y89" s="37"/>
      <c r="Z89" s="37"/>
      <c r="AA89" s="37"/>
      <c r="AB89" s="37"/>
      <c r="AC89" s="37"/>
      <c r="AD89" s="37"/>
      <c r="AE89" s="37"/>
      <c r="AF89" s="37"/>
      <c r="AG89" s="37"/>
      <c r="AH89" s="37"/>
      <c r="AI89" s="30" t="s">
        <v>32</v>
      </c>
      <c r="AJ89" s="37"/>
      <c r="AK89" s="37"/>
      <c r="AL89" s="37"/>
      <c r="AM89" s="73" t="str">
        <f>IF(E17="","",E17)</f>
        <v>DIPRO, spol s r.o.</v>
      </c>
      <c r="AN89" s="64"/>
      <c r="AO89" s="64"/>
      <c r="AP89" s="64"/>
      <c r="AQ89" s="37"/>
      <c r="AR89" s="41"/>
      <c r="AS89" s="74" t="s">
        <v>62</v>
      </c>
      <c r="AT89" s="75"/>
      <c r="AU89" s="76"/>
      <c r="AV89" s="76"/>
      <c r="AW89" s="76"/>
      <c r="AX89" s="76"/>
      <c r="AY89" s="76"/>
      <c r="AZ89" s="76"/>
      <c r="BA89" s="76"/>
      <c r="BB89" s="76"/>
      <c r="BC89" s="76"/>
      <c r="BD89" s="77"/>
    </row>
    <row r="90" s="1" customFormat="1" ht="15.15" customHeight="1">
      <c r="B90" s="36"/>
      <c r="C90" s="30" t="s">
        <v>30</v>
      </c>
      <c r="D90" s="37"/>
      <c r="E90" s="37"/>
      <c r="F90" s="37"/>
      <c r="G90" s="37"/>
      <c r="H90" s="37"/>
      <c r="I90" s="37"/>
      <c r="J90" s="37"/>
      <c r="K90" s="37"/>
      <c r="L90" s="64" t="str">
        <f>IF(E14= "Vyplň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30" t="s">
        <v>37</v>
      </c>
      <c r="AJ90" s="37"/>
      <c r="AK90" s="37"/>
      <c r="AL90" s="37"/>
      <c r="AM90" s="73" t="str">
        <f>IF(E20="","",E20)</f>
        <v>TMI Building s.r.o.</v>
      </c>
      <c r="AN90" s="64"/>
      <c r="AO90" s="64"/>
      <c r="AP90" s="64"/>
      <c r="AQ90" s="37"/>
      <c r="AR90" s="41"/>
      <c r="AS90" s="78"/>
      <c r="AT90" s="79"/>
      <c r="AU90" s="80"/>
      <c r="AV90" s="80"/>
      <c r="AW90" s="80"/>
      <c r="AX90" s="80"/>
      <c r="AY90" s="80"/>
      <c r="AZ90" s="80"/>
      <c r="BA90" s="80"/>
      <c r="BB90" s="80"/>
      <c r="BC90" s="80"/>
      <c r="BD90" s="81"/>
    </row>
    <row r="91" s="1" customFormat="1" ht="10.8" customHeight="1">
      <c r="B91" s="36"/>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41"/>
      <c r="AS91" s="82"/>
      <c r="AT91" s="83"/>
      <c r="AU91" s="84"/>
      <c r="AV91" s="84"/>
      <c r="AW91" s="84"/>
      <c r="AX91" s="84"/>
      <c r="AY91" s="84"/>
      <c r="AZ91" s="84"/>
      <c r="BA91" s="84"/>
      <c r="BB91" s="84"/>
      <c r="BC91" s="84"/>
      <c r="BD91" s="85"/>
    </row>
    <row r="92" s="1" customFormat="1" ht="29.28" customHeight="1">
      <c r="B92" s="36"/>
      <c r="C92" s="86" t="s">
        <v>63</v>
      </c>
      <c r="D92" s="87"/>
      <c r="E92" s="87"/>
      <c r="F92" s="87"/>
      <c r="G92" s="87"/>
      <c r="H92" s="88"/>
      <c r="I92" s="89" t="s">
        <v>64</v>
      </c>
      <c r="J92" s="87"/>
      <c r="K92" s="87"/>
      <c r="L92" s="87"/>
      <c r="M92" s="87"/>
      <c r="N92" s="87"/>
      <c r="O92" s="87"/>
      <c r="P92" s="87"/>
      <c r="Q92" s="87"/>
      <c r="R92" s="87"/>
      <c r="S92" s="87"/>
      <c r="T92" s="87"/>
      <c r="U92" s="87"/>
      <c r="V92" s="87"/>
      <c r="W92" s="87"/>
      <c r="X92" s="87"/>
      <c r="Y92" s="87"/>
      <c r="Z92" s="87"/>
      <c r="AA92" s="87"/>
      <c r="AB92" s="87"/>
      <c r="AC92" s="87"/>
      <c r="AD92" s="87"/>
      <c r="AE92" s="87"/>
      <c r="AF92" s="87"/>
      <c r="AG92" s="90" t="s">
        <v>65</v>
      </c>
      <c r="AH92" s="87"/>
      <c r="AI92" s="87"/>
      <c r="AJ92" s="87"/>
      <c r="AK92" s="87"/>
      <c r="AL92" s="87"/>
      <c r="AM92" s="87"/>
      <c r="AN92" s="89" t="s">
        <v>66</v>
      </c>
      <c r="AO92" s="87"/>
      <c r="AP92" s="91"/>
      <c r="AQ92" s="92" t="s">
        <v>67</v>
      </c>
      <c r="AR92" s="41"/>
      <c r="AS92" s="93" t="s">
        <v>68</v>
      </c>
      <c r="AT92" s="94" t="s">
        <v>69</v>
      </c>
      <c r="AU92" s="94" t="s">
        <v>70</v>
      </c>
      <c r="AV92" s="94" t="s">
        <v>71</v>
      </c>
      <c r="AW92" s="94" t="s">
        <v>72</v>
      </c>
      <c r="AX92" s="94" t="s">
        <v>73</v>
      </c>
      <c r="AY92" s="94" t="s">
        <v>74</v>
      </c>
      <c r="AZ92" s="94" t="s">
        <v>75</v>
      </c>
      <c r="BA92" s="94" t="s">
        <v>76</v>
      </c>
      <c r="BB92" s="94" t="s">
        <v>77</v>
      </c>
      <c r="BC92" s="94" t="s">
        <v>78</v>
      </c>
      <c r="BD92" s="95" t="s">
        <v>79</v>
      </c>
    </row>
    <row r="93" s="1" customFormat="1" ht="10.8" customHeight="1">
      <c r="B93" s="36"/>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41"/>
      <c r="AS93" s="96"/>
      <c r="AT93" s="97"/>
      <c r="AU93" s="97"/>
      <c r="AV93" s="97"/>
      <c r="AW93" s="97"/>
      <c r="AX93" s="97"/>
      <c r="AY93" s="97"/>
      <c r="AZ93" s="97"/>
      <c r="BA93" s="97"/>
      <c r="BB93" s="97"/>
      <c r="BC93" s="97"/>
      <c r="BD93" s="98"/>
    </row>
    <row r="94" s="5" customFormat="1" ht="32.4" customHeight="1">
      <c r="B94" s="99"/>
      <c r="C94" s="100" t="s">
        <v>80</v>
      </c>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2">
        <f>ROUND(SUM(AG95:AG97),2)</f>
        <v>0</v>
      </c>
      <c r="AH94" s="102"/>
      <c r="AI94" s="102"/>
      <c r="AJ94" s="102"/>
      <c r="AK94" s="102"/>
      <c r="AL94" s="102"/>
      <c r="AM94" s="102"/>
      <c r="AN94" s="103">
        <f>SUM(AG94,AT94)</f>
        <v>0</v>
      </c>
      <c r="AO94" s="103"/>
      <c r="AP94" s="103"/>
      <c r="AQ94" s="104" t="s">
        <v>1</v>
      </c>
      <c r="AR94" s="105"/>
      <c r="AS94" s="106">
        <f>ROUND(SUM(AS95:AS97),2)</f>
        <v>0</v>
      </c>
      <c r="AT94" s="107">
        <f>ROUND(SUM(AV94:AW94),2)</f>
        <v>0</v>
      </c>
      <c r="AU94" s="108">
        <f>ROUND(SUM(AU95:AU97),5)</f>
        <v>0</v>
      </c>
      <c r="AV94" s="107">
        <f>ROUND(AZ94*L29,2)</f>
        <v>0</v>
      </c>
      <c r="AW94" s="107">
        <f>ROUND(BA94*L30,2)</f>
        <v>0</v>
      </c>
      <c r="AX94" s="107">
        <f>ROUND(BB94*L29,2)</f>
        <v>0</v>
      </c>
      <c r="AY94" s="107">
        <f>ROUND(BC94*L30,2)</f>
        <v>0</v>
      </c>
      <c r="AZ94" s="107">
        <f>ROUND(SUM(AZ95:AZ97),2)</f>
        <v>0</v>
      </c>
      <c r="BA94" s="107">
        <f>ROUND(SUM(BA95:BA97),2)</f>
        <v>0</v>
      </c>
      <c r="BB94" s="107">
        <f>ROUND(SUM(BB95:BB97),2)</f>
        <v>0</v>
      </c>
      <c r="BC94" s="107">
        <f>ROUND(SUM(BC95:BC97),2)</f>
        <v>0</v>
      </c>
      <c r="BD94" s="109">
        <f>ROUND(SUM(BD95:BD97),2)</f>
        <v>0</v>
      </c>
      <c r="BS94" s="110" t="s">
        <v>81</v>
      </c>
      <c r="BT94" s="110" t="s">
        <v>82</v>
      </c>
      <c r="BU94" s="111" t="s">
        <v>83</v>
      </c>
      <c r="BV94" s="110" t="s">
        <v>84</v>
      </c>
      <c r="BW94" s="110" t="s">
        <v>5</v>
      </c>
      <c r="BX94" s="110" t="s">
        <v>85</v>
      </c>
      <c r="CL94" s="110" t="s">
        <v>1</v>
      </c>
    </row>
    <row r="95" s="6" customFormat="1" ht="16.5" customHeight="1">
      <c r="A95" s="112" t="s">
        <v>86</v>
      </c>
      <c r="B95" s="113"/>
      <c r="C95" s="114"/>
      <c r="D95" s="115" t="s">
        <v>87</v>
      </c>
      <c r="E95" s="115"/>
      <c r="F95" s="115"/>
      <c r="G95" s="115"/>
      <c r="H95" s="115"/>
      <c r="I95" s="116"/>
      <c r="J95" s="115" t="s">
        <v>88</v>
      </c>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7">
        <f>'SO 100 - Komunikace'!J30</f>
        <v>0</v>
      </c>
      <c r="AH95" s="116"/>
      <c r="AI95" s="116"/>
      <c r="AJ95" s="116"/>
      <c r="AK95" s="116"/>
      <c r="AL95" s="116"/>
      <c r="AM95" s="116"/>
      <c r="AN95" s="117">
        <f>SUM(AG95,AT95)</f>
        <v>0</v>
      </c>
      <c r="AO95" s="116"/>
      <c r="AP95" s="116"/>
      <c r="AQ95" s="118" t="s">
        <v>89</v>
      </c>
      <c r="AR95" s="119"/>
      <c r="AS95" s="120">
        <v>0</v>
      </c>
      <c r="AT95" s="121">
        <f>ROUND(SUM(AV95:AW95),2)</f>
        <v>0</v>
      </c>
      <c r="AU95" s="122">
        <f>'SO 100 - Komunikace'!P123</f>
        <v>0</v>
      </c>
      <c r="AV95" s="121">
        <f>'SO 100 - Komunikace'!J33</f>
        <v>0</v>
      </c>
      <c r="AW95" s="121">
        <f>'SO 100 - Komunikace'!J34</f>
        <v>0</v>
      </c>
      <c r="AX95" s="121">
        <f>'SO 100 - Komunikace'!J35</f>
        <v>0</v>
      </c>
      <c r="AY95" s="121">
        <f>'SO 100 - Komunikace'!J36</f>
        <v>0</v>
      </c>
      <c r="AZ95" s="121">
        <f>'SO 100 - Komunikace'!F33</f>
        <v>0</v>
      </c>
      <c r="BA95" s="121">
        <f>'SO 100 - Komunikace'!F34</f>
        <v>0</v>
      </c>
      <c r="BB95" s="121">
        <f>'SO 100 - Komunikace'!F35</f>
        <v>0</v>
      </c>
      <c r="BC95" s="121">
        <f>'SO 100 - Komunikace'!F36</f>
        <v>0</v>
      </c>
      <c r="BD95" s="123">
        <f>'SO 100 - Komunikace'!F37</f>
        <v>0</v>
      </c>
      <c r="BT95" s="124" t="s">
        <v>14</v>
      </c>
      <c r="BV95" s="124" t="s">
        <v>84</v>
      </c>
      <c r="BW95" s="124" t="s">
        <v>90</v>
      </c>
      <c r="BX95" s="124" t="s">
        <v>5</v>
      </c>
      <c r="CL95" s="124" t="s">
        <v>1</v>
      </c>
      <c r="CM95" s="124" t="s">
        <v>91</v>
      </c>
    </row>
    <row r="96" s="6" customFormat="1" ht="16.5" customHeight="1">
      <c r="A96" s="112" t="s">
        <v>86</v>
      </c>
      <c r="B96" s="113"/>
      <c r="C96" s="114"/>
      <c r="D96" s="115" t="s">
        <v>92</v>
      </c>
      <c r="E96" s="115"/>
      <c r="F96" s="115"/>
      <c r="G96" s="115"/>
      <c r="H96" s="115"/>
      <c r="I96" s="116"/>
      <c r="J96" s="115" t="s">
        <v>93</v>
      </c>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7">
        <f>'VRN - Vedlejší rozpočtové...'!J30</f>
        <v>0</v>
      </c>
      <c r="AH96" s="116"/>
      <c r="AI96" s="116"/>
      <c r="AJ96" s="116"/>
      <c r="AK96" s="116"/>
      <c r="AL96" s="116"/>
      <c r="AM96" s="116"/>
      <c r="AN96" s="117">
        <f>SUM(AG96,AT96)</f>
        <v>0</v>
      </c>
      <c r="AO96" s="116"/>
      <c r="AP96" s="116"/>
      <c r="AQ96" s="118" t="s">
        <v>89</v>
      </c>
      <c r="AR96" s="119"/>
      <c r="AS96" s="120">
        <v>0</v>
      </c>
      <c r="AT96" s="121">
        <f>ROUND(SUM(AV96:AW96),2)</f>
        <v>0</v>
      </c>
      <c r="AU96" s="122">
        <f>'VRN - Vedlejší rozpočtové...'!P120</f>
        <v>0</v>
      </c>
      <c r="AV96" s="121">
        <f>'VRN - Vedlejší rozpočtové...'!J33</f>
        <v>0</v>
      </c>
      <c r="AW96" s="121">
        <f>'VRN - Vedlejší rozpočtové...'!J34</f>
        <v>0</v>
      </c>
      <c r="AX96" s="121">
        <f>'VRN - Vedlejší rozpočtové...'!J35</f>
        <v>0</v>
      </c>
      <c r="AY96" s="121">
        <f>'VRN - Vedlejší rozpočtové...'!J36</f>
        <v>0</v>
      </c>
      <c r="AZ96" s="121">
        <f>'VRN - Vedlejší rozpočtové...'!F33</f>
        <v>0</v>
      </c>
      <c r="BA96" s="121">
        <f>'VRN - Vedlejší rozpočtové...'!F34</f>
        <v>0</v>
      </c>
      <c r="BB96" s="121">
        <f>'VRN - Vedlejší rozpočtové...'!F35</f>
        <v>0</v>
      </c>
      <c r="BC96" s="121">
        <f>'VRN - Vedlejší rozpočtové...'!F36</f>
        <v>0</v>
      </c>
      <c r="BD96" s="123">
        <f>'VRN - Vedlejší rozpočtové...'!F37</f>
        <v>0</v>
      </c>
      <c r="BT96" s="124" t="s">
        <v>14</v>
      </c>
      <c r="BV96" s="124" t="s">
        <v>84</v>
      </c>
      <c r="BW96" s="124" t="s">
        <v>94</v>
      </c>
      <c r="BX96" s="124" t="s">
        <v>5</v>
      </c>
      <c r="CL96" s="124" t="s">
        <v>1</v>
      </c>
      <c r="CM96" s="124" t="s">
        <v>91</v>
      </c>
    </row>
    <row r="97" s="6" customFormat="1" ht="16.5" customHeight="1">
      <c r="A97" s="112" t="s">
        <v>86</v>
      </c>
      <c r="B97" s="113"/>
      <c r="C97" s="114"/>
      <c r="D97" s="115" t="s">
        <v>95</v>
      </c>
      <c r="E97" s="115"/>
      <c r="F97" s="115"/>
      <c r="G97" s="115"/>
      <c r="H97" s="115"/>
      <c r="I97" s="116"/>
      <c r="J97" s="115" t="s">
        <v>96</v>
      </c>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7">
        <f>'ON - Ostatní náklady'!J30</f>
        <v>0</v>
      </c>
      <c r="AH97" s="116"/>
      <c r="AI97" s="116"/>
      <c r="AJ97" s="116"/>
      <c r="AK97" s="116"/>
      <c r="AL97" s="116"/>
      <c r="AM97" s="116"/>
      <c r="AN97" s="117">
        <f>SUM(AG97,AT97)</f>
        <v>0</v>
      </c>
      <c r="AO97" s="116"/>
      <c r="AP97" s="116"/>
      <c r="AQ97" s="118" t="s">
        <v>89</v>
      </c>
      <c r="AR97" s="119"/>
      <c r="AS97" s="125">
        <v>0</v>
      </c>
      <c r="AT97" s="126">
        <f>ROUND(SUM(AV97:AW97),2)</f>
        <v>0</v>
      </c>
      <c r="AU97" s="127">
        <f>'ON - Ostatní náklady'!P118</f>
        <v>0</v>
      </c>
      <c r="AV97" s="126">
        <f>'ON - Ostatní náklady'!J33</f>
        <v>0</v>
      </c>
      <c r="AW97" s="126">
        <f>'ON - Ostatní náklady'!J34</f>
        <v>0</v>
      </c>
      <c r="AX97" s="126">
        <f>'ON - Ostatní náklady'!J35</f>
        <v>0</v>
      </c>
      <c r="AY97" s="126">
        <f>'ON - Ostatní náklady'!J36</f>
        <v>0</v>
      </c>
      <c r="AZ97" s="126">
        <f>'ON - Ostatní náklady'!F33</f>
        <v>0</v>
      </c>
      <c r="BA97" s="126">
        <f>'ON - Ostatní náklady'!F34</f>
        <v>0</v>
      </c>
      <c r="BB97" s="126">
        <f>'ON - Ostatní náklady'!F35</f>
        <v>0</v>
      </c>
      <c r="BC97" s="126">
        <f>'ON - Ostatní náklady'!F36</f>
        <v>0</v>
      </c>
      <c r="BD97" s="128">
        <f>'ON - Ostatní náklady'!F37</f>
        <v>0</v>
      </c>
      <c r="BT97" s="124" t="s">
        <v>14</v>
      </c>
      <c r="BV97" s="124" t="s">
        <v>84</v>
      </c>
      <c r="BW97" s="124" t="s">
        <v>97</v>
      </c>
      <c r="BX97" s="124" t="s">
        <v>5</v>
      </c>
      <c r="CL97" s="124" t="s">
        <v>1</v>
      </c>
      <c r="CM97" s="124" t="s">
        <v>91</v>
      </c>
    </row>
    <row r="98" s="1" customFormat="1" ht="30" customHeight="1">
      <c r="B98" s="36"/>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41"/>
    </row>
    <row r="99" s="1" customFormat="1" ht="6.96" customHeight="1">
      <c r="B99" s="59"/>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41"/>
    </row>
  </sheetData>
  <sheetProtection sheet="1" formatColumns="0" formatRows="0" objects="1" scenarios="1" spinCount="100000" saltValue="i/TF234MhleuEItTuZ9MIjkaseqo525eSQcr69CluRsp/mjx+hS25k+1tmUf966B0RnIplcobnD9SZc4fh7Weg==" hashValue="7xLdRu8TUEyrUJnYkZW9JEsyQXZCAu8Kjuqgf7nk2Q5sS4X7KAmpTkjKJfhVH+Z2JBXkmpg9h3JbRSLHRsRWLg==" algorithmName="SHA-512" password="CC35"/>
  <mergeCells count="50">
    <mergeCell ref="W31:AE31"/>
    <mergeCell ref="BE5:BE34"/>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L30:P30"/>
    <mergeCell ref="L31:P31"/>
    <mergeCell ref="L32:P32"/>
    <mergeCell ref="L33:P33"/>
    <mergeCell ref="AN92:AP92"/>
    <mergeCell ref="AG92:AM92"/>
    <mergeCell ref="AN95:AP95"/>
    <mergeCell ref="AG95:AM95"/>
    <mergeCell ref="AN96:AP96"/>
    <mergeCell ref="AG96:AM96"/>
    <mergeCell ref="AN97:AP97"/>
    <mergeCell ref="AG97:AM97"/>
    <mergeCell ref="AG94:AM94"/>
    <mergeCell ref="AN94:AP94"/>
    <mergeCell ref="C92:G92"/>
    <mergeCell ref="I92:AF92"/>
    <mergeCell ref="D95:H95"/>
    <mergeCell ref="J95:AF95"/>
    <mergeCell ref="D96:H96"/>
    <mergeCell ref="J96:AF96"/>
    <mergeCell ref="D97:H97"/>
    <mergeCell ref="J97:AF97"/>
  </mergeCells>
  <hyperlinks>
    <hyperlink ref="A95" location="'SO 100 - Komunikace'!C2" display="/"/>
    <hyperlink ref="A96" location="'VRN - Vedlejší rozpočtové...'!C2" display="/"/>
    <hyperlink ref="A97" location="'ON - Ostatní náklady'!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50.83" customWidth="1"/>
    <col min="7" max="7" width="7" customWidth="1"/>
    <col min="8" max="8" width="11.5" customWidth="1"/>
    <col min="9" max="9" width="20.17" style="129"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5" t="s">
        <v>90</v>
      </c>
      <c r="AZ2" s="130" t="s">
        <v>98</v>
      </c>
      <c r="BA2" s="130" t="s">
        <v>99</v>
      </c>
      <c r="BB2" s="130" t="s">
        <v>100</v>
      </c>
      <c r="BC2" s="130" t="s">
        <v>101</v>
      </c>
      <c r="BD2" s="130" t="s">
        <v>91</v>
      </c>
    </row>
    <row r="3" ht="6.96" customHeight="1">
      <c r="B3" s="131"/>
      <c r="C3" s="132"/>
      <c r="D3" s="132"/>
      <c r="E3" s="132"/>
      <c r="F3" s="132"/>
      <c r="G3" s="132"/>
      <c r="H3" s="132"/>
      <c r="I3" s="133"/>
      <c r="J3" s="132"/>
      <c r="K3" s="132"/>
      <c r="L3" s="18"/>
      <c r="AT3" s="15" t="s">
        <v>91</v>
      </c>
      <c r="AZ3" s="130" t="s">
        <v>102</v>
      </c>
      <c r="BA3" s="130" t="s">
        <v>103</v>
      </c>
      <c r="BB3" s="130" t="s">
        <v>100</v>
      </c>
      <c r="BC3" s="130" t="s">
        <v>104</v>
      </c>
      <c r="BD3" s="130" t="s">
        <v>91</v>
      </c>
    </row>
    <row r="4" ht="24.96" customHeight="1">
      <c r="B4" s="18"/>
      <c r="D4" s="134" t="s">
        <v>105</v>
      </c>
      <c r="L4" s="18"/>
      <c r="M4" s="135" t="s">
        <v>10</v>
      </c>
      <c r="AT4" s="15" t="s">
        <v>4</v>
      </c>
      <c r="AZ4" s="130" t="s">
        <v>106</v>
      </c>
      <c r="BA4" s="130" t="s">
        <v>107</v>
      </c>
      <c r="BB4" s="130" t="s">
        <v>100</v>
      </c>
      <c r="BC4" s="130" t="s">
        <v>108</v>
      </c>
      <c r="BD4" s="130" t="s">
        <v>91</v>
      </c>
    </row>
    <row r="5" ht="6.96" customHeight="1">
      <c r="B5" s="18"/>
      <c r="L5" s="18"/>
      <c r="AZ5" s="130" t="s">
        <v>109</v>
      </c>
      <c r="BA5" s="130" t="s">
        <v>109</v>
      </c>
      <c r="BB5" s="130" t="s">
        <v>110</v>
      </c>
      <c r="BC5" s="130" t="s">
        <v>111</v>
      </c>
      <c r="BD5" s="130" t="s">
        <v>91</v>
      </c>
    </row>
    <row r="6" ht="12" customHeight="1">
      <c r="B6" s="18"/>
      <c r="D6" s="136" t="s">
        <v>16</v>
      </c>
      <c r="L6" s="18"/>
      <c r="AZ6" s="130" t="s">
        <v>112</v>
      </c>
      <c r="BA6" s="130" t="s">
        <v>113</v>
      </c>
      <c r="BB6" s="130" t="s">
        <v>114</v>
      </c>
      <c r="BC6" s="130" t="s">
        <v>115</v>
      </c>
      <c r="BD6" s="130" t="s">
        <v>91</v>
      </c>
    </row>
    <row r="7" ht="16.5" customHeight="1">
      <c r="B7" s="18"/>
      <c r="E7" s="137" t="str">
        <f>'Rekapitulace stavby'!K6</f>
        <v>Novovysočanská, Praha 9, č. akce 13372</v>
      </c>
      <c r="F7" s="136"/>
      <c r="G7" s="136"/>
      <c r="H7" s="136"/>
      <c r="L7" s="18"/>
      <c r="AZ7" s="130" t="s">
        <v>116</v>
      </c>
      <c r="BA7" s="130" t="s">
        <v>117</v>
      </c>
      <c r="BB7" s="130" t="s">
        <v>114</v>
      </c>
      <c r="BC7" s="130" t="s">
        <v>118</v>
      </c>
      <c r="BD7" s="130" t="s">
        <v>91</v>
      </c>
    </row>
    <row r="8" s="1" customFormat="1" ht="12" customHeight="1">
      <c r="B8" s="41"/>
      <c r="D8" s="136" t="s">
        <v>119</v>
      </c>
      <c r="I8" s="138"/>
      <c r="L8" s="41"/>
      <c r="AZ8" s="130" t="s">
        <v>120</v>
      </c>
      <c r="BA8" s="130" t="s">
        <v>121</v>
      </c>
      <c r="BB8" s="130" t="s">
        <v>114</v>
      </c>
      <c r="BC8" s="130" t="s">
        <v>122</v>
      </c>
      <c r="BD8" s="130" t="s">
        <v>91</v>
      </c>
    </row>
    <row r="9" s="1" customFormat="1" ht="36.96" customHeight="1">
      <c r="B9" s="41"/>
      <c r="E9" s="139" t="s">
        <v>123</v>
      </c>
      <c r="F9" s="1"/>
      <c r="G9" s="1"/>
      <c r="H9" s="1"/>
      <c r="I9" s="138"/>
      <c r="L9" s="41"/>
      <c r="AZ9" s="130" t="s">
        <v>124</v>
      </c>
      <c r="BA9" s="130" t="s">
        <v>125</v>
      </c>
      <c r="BB9" s="130" t="s">
        <v>100</v>
      </c>
      <c r="BC9" s="130" t="s">
        <v>126</v>
      </c>
      <c r="BD9" s="130" t="s">
        <v>91</v>
      </c>
    </row>
    <row r="10" s="1" customFormat="1">
      <c r="B10" s="41"/>
      <c r="I10" s="138"/>
      <c r="L10" s="41"/>
      <c r="AZ10" s="130" t="s">
        <v>127</v>
      </c>
      <c r="BA10" s="130" t="s">
        <v>128</v>
      </c>
      <c r="BB10" s="130" t="s">
        <v>114</v>
      </c>
      <c r="BC10" s="130" t="s">
        <v>118</v>
      </c>
      <c r="BD10" s="130" t="s">
        <v>91</v>
      </c>
    </row>
    <row r="11" s="1" customFormat="1" ht="12" customHeight="1">
      <c r="B11" s="41"/>
      <c r="D11" s="136" t="s">
        <v>18</v>
      </c>
      <c r="F11" s="140" t="s">
        <v>1</v>
      </c>
      <c r="I11" s="141" t="s">
        <v>19</v>
      </c>
      <c r="J11" s="140" t="s">
        <v>1</v>
      </c>
      <c r="L11" s="41"/>
      <c r="AZ11" s="130" t="s">
        <v>129</v>
      </c>
      <c r="BA11" s="130" t="s">
        <v>130</v>
      </c>
      <c r="BB11" s="130" t="s">
        <v>131</v>
      </c>
      <c r="BC11" s="130" t="s">
        <v>122</v>
      </c>
      <c r="BD11" s="130" t="s">
        <v>91</v>
      </c>
    </row>
    <row r="12" s="1" customFormat="1" ht="12" customHeight="1">
      <c r="B12" s="41"/>
      <c r="D12" s="136" t="s">
        <v>20</v>
      </c>
      <c r="F12" s="140" t="s">
        <v>21</v>
      </c>
      <c r="I12" s="141" t="s">
        <v>22</v>
      </c>
      <c r="J12" s="142" t="str">
        <f>'Rekapitulace stavby'!AN8</f>
        <v>13. 5. 2019</v>
      </c>
      <c r="L12" s="41"/>
      <c r="AZ12" s="130" t="s">
        <v>132</v>
      </c>
      <c r="BA12" s="130" t="s">
        <v>133</v>
      </c>
      <c r="BB12" s="130" t="s">
        <v>114</v>
      </c>
      <c r="BC12" s="130" t="s">
        <v>134</v>
      </c>
      <c r="BD12" s="130" t="s">
        <v>91</v>
      </c>
    </row>
    <row r="13" s="1" customFormat="1" ht="10.8" customHeight="1">
      <c r="B13" s="41"/>
      <c r="I13" s="138"/>
      <c r="L13" s="41"/>
      <c r="AZ13" s="130" t="s">
        <v>135</v>
      </c>
      <c r="BA13" s="130" t="s">
        <v>136</v>
      </c>
      <c r="BB13" s="130" t="s">
        <v>131</v>
      </c>
      <c r="BC13" s="130" t="s">
        <v>137</v>
      </c>
      <c r="BD13" s="130" t="s">
        <v>91</v>
      </c>
    </row>
    <row r="14" s="1" customFormat="1" ht="12" customHeight="1">
      <c r="B14" s="41"/>
      <c r="D14" s="136" t="s">
        <v>24</v>
      </c>
      <c r="I14" s="141" t="s">
        <v>25</v>
      </c>
      <c r="J14" s="140" t="s">
        <v>26</v>
      </c>
      <c r="L14" s="41"/>
      <c r="AZ14" s="130" t="s">
        <v>138</v>
      </c>
      <c r="BA14" s="130" t="s">
        <v>139</v>
      </c>
      <c r="BB14" s="130" t="s">
        <v>114</v>
      </c>
      <c r="BC14" s="130" t="s">
        <v>140</v>
      </c>
      <c r="BD14" s="130" t="s">
        <v>91</v>
      </c>
    </row>
    <row r="15" s="1" customFormat="1" ht="18" customHeight="1">
      <c r="B15" s="41"/>
      <c r="E15" s="140" t="s">
        <v>27</v>
      </c>
      <c r="I15" s="141" t="s">
        <v>28</v>
      </c>
      <c r="J15" s="140" t="s">
        <v>29</v>
      </c>
      <c r="L15" s="41"/>
      <c r="AZ15" s="130" t="s">
        <v>141</v>
      </c>
      <c r="BA15" s="130" t="s">
        <v>142</v>
      </c>
      <c r="BB15" s="130" t="s">
        <v>114</v>
      </c>
      <c r="BC15" s="130" t="s">
        <v>143</v>
      </c>
      <c r="BD15" s="130" t="s">
        <v>91</v>
      </c>
    </row>
    <row r="16" s="1" customFormat="1" ht="6.96" customHeight="1">
      <c r="B16" s="41"/>
      <c r="I16" s="138"/>
      <c r="L16" s="41"/>
      <c r="AZ16" s="130" t="s">
        <v>144</v>
      </c>
      <c r="BA16" s="130" t="s">
        <v>145</v>
      </c>
      <c r="BB16" s="130" t="s">
        <v>110</v>
      </c>
      <c r="BC16" s="130" t="s">
        <v>146</v>
      </c>
      <c r="BD16" s="130" t="s">
        <v>91</v>
      </c>
    </row>
    <row r="17" s="1" customFormat="1" ht="12" customHeight="1">
      <c r="B17" s="41"/>
      <c r="D17" s="136" t="s">
        <v>30</v>
      </c>
      <c r="I17" s="141" t="s">
        <v>25</v>
      </c>
      <c r="J17" s="31" t="str">
        <f>'Rekapitulace stavby'!AN13</f>
        <v>Vyplň údaj</v>
      </c>
      <c r="L17" s="41"/>
      <c r="AZ17" s="130" t="s">
        <v>147</v>
      </c>
      <c r="BA17" s="130" t="s">
        <v>148</v>
      </c>
      <c r="BB17" s="130" t="s">
        <v>110</v>
      </c>
      <c r="BC17" s="130" t="s">
        <v>149</v>
      </c>
      <c r="BD17" s="130" t="s">
        <v>91</v>
      </c>
    </row>
    <row r="18" s="1" customFormat="1" ht="18" customHeight="1">
      <c r="B18" s="41"/>
      <c r="E18" s="31" t="str">
        <f>'Rekapitulace stavby'!E14</f>
        <v>Vyplň údaj</v>
      </c>
      <c r="F18" s="140"/>
      <c r="G18" s="140"/>
      <c r="H18" s="140"/>
      <c r="I18" s="141" t="s">
        <v>28</v>
      </c>
      <c r="J18" s="31" t="str">
        <f>'Rekapitulace stavby'!AN14</f>
        <v>Vyplň údaj</v>
      </c>
      <c r="L18" s="41"/>
      <c r="AZ18" s="130" t="s">
        <v>150</v>
      </c>
      <c r="BA18" s="130" t="s">
        <v>151</v>
      </c>
      <c r="BB18" s="130" t="s">
        <v>110</v>
      </c>
      <c r="BC18" s="130" t="s">
        <v>152</v>
      </c>
      <c r="BD18" s="130" t="s">
        <v>91</v>
      </c>
    </row>
    <row r="19" s="1" customFormat="1" ht="6.96" customHeight="1">
      <c r="B19" s="41"/>
      <c r="I19" s="138"/>
      <c r="L19" s="41"/>
      <c r="AZ19" s="130" t="s">
        <v>153</v>
      </c>
      <c r="BA19" s="130" t="s">
        <v>154</v>
      </c>
      <c r="BB19" s="130" t="s">
        <v>110</v>
      </c>
      <c r="BC19" s="130" t="s">
        <v>152</v>
      </c>
      <c r="BD19" s="130" t="s">
        <v>91</v>
      </c>
    </row>
    <row r="20" s="1" customFormat="1" ht="12" customHeight="1">
      <c r="B20" s="41"/>
      <c r="D20" s="136" t="s">
        <v>32</v>
      </c>
      <c r="I20" s="141" t="s">
        <v>25</v>
      </c>
      <c r="J20" s="140" t="s">
        <v>33</v>
      </c>
      <c r="L20" s="41"/>
    </row>
    <row r="21" s="1" customFormat="1" ht="18" customHeight="1">
      <c r="B21" s="41"/>
      <c r="E21" s="140" t="s">
        <v>34</v>
      </c>
      <c r="I21" s="141" t="s">
        <v>28</v>
      </c>
      <c r="J21" s="140" t="s">
        <v>35</v>
      </c>
      <c r="L21" s="41"/>
    </row>
    <row r="22" s="1" customFormat="1" ht="6.96" customHeight="1">
      <c r="B22" s="41"/>
      <c r="I22" s="138"/>
      <c r="L22" s="41"/>
    </row>
    <row r="23" s="1" customFormat="1" ht="12" customHeight="1">
      <c r="B23" s="41"/>
      <c r="D23" s="136" t="s">
        <v>37</v>
      </c>
      <c r="I23" s="141" t="s">
        <v>25</v>
      </c>
      <c r="J23" s="140" t="s">
        <v>38</v>
      </c>
      <c r="L23" s="41"/>
    </row>
    <row r="24" s="1" customFormat="1" ht="18" customHeight="1">
      <c r="B24" s="41"/>
      <c r="E24" s="140" t="s">
        <v>39</v>
      </c>
      <c r="I24" s="141" t="s">
        <v>28</v>
      </c>
      <c r="J24" s="140" t="s">
        <v>40</v>
      </c>
      <c r="L24" s="41"/>
    </row>
    <row r="25" s="1" customFormat="1" ht="6.96" customHeight="1">
      <c r="B25" s="41"/>
      <c r="I25" s="138"/>
      <c r="L25" s="41"/>
    </row>
    <row r="26" s="1" customFormat="1" ht="12" customHeight="1">
      <c r="B26" s="41"/>
      <c r="D26" s="136" t="s">
        <v>41</v>
      </c>
      <c r="I26" s="138"/>
      <c r="L26" s="41"/>
    </row>
    <row r="27" s="7" customFormat="1" ht="16.5" customHeight="1">
      <c r="B27" s="143"/>
      <c r="E27" s="144" t="s">
        <v>1</v>
      </c>
      <c r="F27" s="144"/>
      <c r="G27" s="144"/>
      <c r="H27" s="144"/>
      <c r="I27" s="145"/>
      <c r="L27" s="143"/>
    </row>
    <row r="28" s="1" customFormat="1" ht="6.96" customHeight="1">
      <c r="B28" s="41"/>
      <c r="I28" s="138"/>
      <c r="L28" s="41"/>
    </row>
    <row r="29" s="1" customFormat="1" ht="6.96" customHeight="1">
      <c r="B29" s="41"/>
      <c r="D29" s="76"/>
      <c r="E29" s="76"/>
      <c r="F29" s="76"/>
      <c r="G29" s="76"/>
      <c r="H29" s="76"/>
      <c r="I29" s="146"/>
      <c r="J29" s="76"/>
      <c r="K29" s="76"/>
      <c r="L29" s="41"/>
    </row>
    <row r="30" s="1" customFormat="1" ht="25.44" customHeight="1">
      <c r="B30" s="41"/>
      <c r="D30" s="147" t="s">
        <v>42</v>
      </c>
      <c r="I30" s="138"/>
      <c r="J30" s="148">
        <f>ROUND(J123, 2)</f>
        <v>0</v>
      </c>
      <c r="L30" s="41"/>
    </row>
    <row r="31" s="1" customFormat="1" ht="6.96" customHeight="1">
      <c r="B31" s="41"/>
      <c r="D31" s="76"/>
      <c r="E31" s="76"/>
      <c r="F31" s="76"/>
      <c r="G31" s="76"/>
      <c r="H31" s="76"/>
      <c r="I31" s="146"/>
      <c r="J31" s="76"/>
      <c r="K31" s="76"/>
      <c r="L31" s="41"/>
    </row>
    <row r="32" s="1" customFormat="1" ht="14.4" customHeight="1">
      <c r="B32" s="41"/>
      <c r="F32" s="149" t="s">
        <v>44</v>
      </c>
      <c r="I32" s="150" t="s">
        <v>43</v>
      </c>
      <c r="J32" s="149" t="s">
        <v>45</v>
      </c>
      <c r="L32" s="41"/>
    </row>
    <row r="33" s="1" customFormat="1" ht="14.4" customHeight="1">
      <c r="B33" s="41"/>
      <c r="D33" s="151" t="s">
        <v>46</v>
      </c>
      <c r="E33" s="136" t="s">
        <v>47</v>
      </c>
      <c r="F33" s="152">
        <f>ROUND((SUM(BE123:BE678)),  2)</f>
        <v>0</v>
      </c>
      <c r="I33" s="153">
        <v>0.20999999999999999</v>
      </c>
      <c r="J33" s="152">
        <f>ROUND(((SUM(BE123:BE678))*I33),  2)</f>
        <v>0</v>
      </c>
      <c r="L33" s="41"/>
    </row>
    <row r="34" s="1" customFormat="1" ht="14.4" customHeight="1">
      <c r="B34" s="41"/>
      <c r="E34" s="136" t="s">
        <v>48</v>
      </c>
      <c r="F34" s="152">
        <f>ROUND((SUM(BF123:BF678)),  2)</f>
        <v>0</v>
      </c>
      <c r="I34" s="153">
        <v>0.14999999999999999</v>
      </c>
      <c r="J34" s="152">
        <f>ROUND(((SUM(BF123:BF678))*I34),  2)</f>
        <v>0</v>
      </c>
      <c r="L34" s="41"/>
    </row>
    <row r="35" hidden="1" s="1" customFormat="1" ht="14.4" customHeight="1">
      <c r="B35" s="41"/>
      <c r="E35" s="136" t="s">
        <v>49</v>
      </c>
      <c r="F35" s="152">
        <f>ROUND((SUM(BG123:BG678)),  2)</f>
        <v>0</v>
      </c>
      <c r="I35" s="153">
        <v>0.20999999999999999</v>
      </c>
      <c r="J35" s="152">
        <f>0</f>
        <v>0</v>
      </c>
      <c r="L35" s="41"/>
    </row>
    <row r="36" hidden="1" s="1" customFormat="1" ht="14.4" customHeight="1">
      <c r="B36" s="41"/>
      <c r="E36" s="136" t="s">
        <v>50</v>
      </c>
      <c r="F36" s="152">
        <f>ROUND((SUM(BH123:BH678)),  2)</f>
        <v>0</v>
      </c>
      <c r="I36" s="153">
        <v>0.14999999999999999</v>
      </c>
      <c r="J36" s="152">
        <f>0</f>
        <v>0</v>
      </c>
      <c r="L36" s="41"/>
    </row>
    <row r="37" hidden="1" s="1" customFormat="1" ht="14.4" customHeight="1">
      <c r="B37" s="41"/>
      <c r="E37" s="136" t="s">
        <v>51</v>
      </c>
      <c r="F37" s="152">
        <f>ROUND((SUM(BI123:BI678)),  2)</f>
        <v>0</v>
      </c>
      <c r="I37" s="153">
        <v>0</v>
      </c>
      <c r="J37" s="152">
        <f>0</f>
        <v>0</v>
      </c>
      <c r="L37" s="41"/>
    </row>
    <row r="38" s="1" customFormat="1" ht="6.96" customHeight="1">
      <c r="B38" s="41"/>
      <c r="I38" s="138"/>
      <c r="L38" s="41"/>
    </row>
    <row r="39" s="1" customFormat="1" ht="25.44" customHeight="1">
      <c r="B39" s="41"/>
      <c r="C39" s="154"/>
      <c r="D39" s="155" t="s">
        <v>52</v>
      </c>
      <c r="E39" s="156"/>
      <c r="F39" s="156"/>
      <c r="G39" s="157" t="s">
        <v>53</v>
      </c>
      <c r="H39" s="158" t="s">
        <v>54</v>
      </c>
      <c r="I39" s="159"/>
      <c r="J39" s="160">
        <f>SUM(J30:J37)</f>
        <v>0</v>
      </c>
      <c r="K39" s="161"/>
      <c r="L39" s="41"/>
    </row>
    <row r="40" s="1" customFormat="1" ht="14.4" customHeight="1">
      <c r="B40" s="41"/>
      <c r="I40" s="138"/>
      <c r="L40" s="41"/>
    </row>
    <row r="41" ht="14.4" customHeight="1">
      <c r="B41" s="18"/>
      <c r="L41" s="18"/>
    </row>
    <row r="42" ht="14.4" customHeight="1">
      <c r="B42" s="18"/>
      <c r="L42" s="18"/>
    </row>
    <row r="43" ht="14.4" customHeight="1">
      <c r="B43" s="18"/>
      <c r="L43" s="18"/>
    </row>
    <row r="44" ht="14.4" customHeight="1">
      <c r="B44" s="18"/>
      <c r="L44" s="18"/>
    </row>
    <row r="45" ht="14.4" customHeight="1">
      <c r="B45" s="18"/>
      <c r="L45" s="18"/>
    </row>
    <row r="46" ht="14.4" customHeight="1">
      <c r="B46" s="18"/>
      <c r="L46" s="18"/>
    </row>
    <row r="47" ht="14.4" customHeight="1">
      <c r="B47" s="18"/>
      <c r="L47" s="18"/>
    </row>
    <row r="48" ht="14.4" customHeight="1">
      <c r="B48" s="18"/>
      <c r="L48" s="18"/>
    </row>
    <row r="49" ht="14.4" customHeight="1">
      <c r="B49" s="18"/>
      <c r="L49" s="18"/>
    </row>
    <row r="50" s="1" customFormat="1" ht="14.4" customHeight="1">
      <c r="B50" s="41"/>
      <c r="D50" s="162" t="s">
        <v>55</v>
      </c>
      <c r="E50" s="163"/>
      <c r="F50" s="163"/>
      <c r="G50" s="162" t="s">
        <v>56</v>
      </c>
      <c r="H50" s="163"/>
      <c r="I50" s="164"/>
      <c r="J50" s="163"/>
      <c r="K50" s="163"/>
      <c r="L50" s="41"/>
    </row>
    <row r="51">
      <c r="B51" s="18"/>
      <c r="L51" s="18"/>
    </row>
    <row r="52">
      <c r="B52" s="18"/>
      <c r="L52" s="18"/>
    </row>
    <row r="53">
      <c r="B53" s="18"/>
      <c r="L53" s="18"/>
    </row>
    <row r="54">
      <c r="B54" s="18"/>
      <c r="L54" s="18"/>
    </row>
    <row r="55">
      <c r="B55" s="18"/>
      <c r="L55" s="18"/>
    </row>
    <row r="56">
      <c r="B56" s="18"/>
      <c r="L56" s="18"/>
    </row>
    <row r="57">
      <c r="B57" s="18"/>
      <c r="L57" s="18"/>
    </row>
    <row r="58">
      <c r="B58" s="18"/>
      <c r="L58" s="18"/>
    </row>
    <row r="59">
      <c r="B59" s="18"/>
      <c r="L59" s="18"/>
    </row>
    <row r="60">
      <c r="B60" s="18"/>
      <c r="L60" s="18"/>
    </row>
    <row r="61" s="1" customFormat="1">
      <c r="B61" s="41"/>
      <c r="D61" s="165" t="s">
        <v>57</v>
      </c>
      <c r="E61" s="166"/>
      <c r="F61" s="167" t="s">
        <v>58</v>
      </c>
      <c r="G61" s="165" t="s">
        <v>57</v>
      </c>
      <c r="H61" s="166"/>
      <c r="I61" s="168"/>
      <c r="J61" s="169" t="s">
        <v>58</v>
      </c>
      <c r="K61" s="166"/>
      <c r="L61" s="41"/>
    </row>
    <row r="62">
      <c r="B62" s="18"/>
      <c r="L62" s="18"/>
    </row>
    <row r="63">
      <c r="B63" s="18"/>
      <c r="L63" s="18"/>
    </row>
    <row r="64">
      <c r="B64" s="18"/>
      <c r="L64" s="18"/>
    </row>
    <row r="65" s="1" customFormat="1">
      <c r="B65" s="41"/>
      <c r="D65" s="162" t="s">
        <v>59</v>
      </c>
      <c r="E65" s="163"/>
      <c r="F65" s="163"/>
      <c r="G65" s="162" t="s">
        <v>60</v>
      </c>
      <c r="H65" s="163"/>
      <c r="I65" s="164"/>
      <c r="J65" s="163"/>
      <c r="K65" s="163"/>
      <c r="L65" s="41"/>
    </row>
    <row r="66">
      <c r="B66" s="18"/>
      <c r="L66" s="18"/>
    </row>
    <row r="67">
      <c r="B67" s="18"/>
      <c r="L67" s="18"/>
    </row>
    <row r="68">
      <c r="B68" s="18"/>
      <c r="L68" s="18"/>
    </row>
    <row r="69">
      <c r="B69" s="18"/>
      <c r="L69" s="18"/>
    </row>
    <row r="70">
      <c r="B70" s="18"/>
      <c r="L70" s="18"/>
    </row>
    <row r="71">
      <c r="B71" s="18"/>
      <c r="L71" s="18"/>
    </row>
    <row r="72">
      <c r="B72" s="18"/>
      <c r="L72" s="18"/>
    </row>
    <row r="73">
      <c r="B73" s="18"/>
      <c r="L73" s="18"/>
    </row>
    <row r="74">
      <c r="B74" s="18"/>
      <c r="L74" s="18"/>
    </row>
    <row r="75">
      <c r="B75" s="18"/>
      <c r="L75" s="18"/>
    </row>
    <row r="76" s="1" customFormat="1">
      <c r="B76" s="41"/>
      <c r="D76" s="165" t="s">
        <v>57</v>
      </c>
      <c r="E76" s="166"/>
      <c r="F76" s="167" t="s">
        <v>58</v>
      </c>
      <c r="G76" s="165" t="s">
        <v>57</v>
      </c>
      <c r="H76" s="166"/>
      <c r="I76" s="168"/>
      <c r="J76" s="169" t="s">
        <v>58</v>
      </c>
      <c r="K76" s="166"/>
      <c r="L76" s="41"/>
    </row>
    <row r="77" s="1" customFormat="1" ht="14.4" customHeight="1">
      <c r="B77" s="170"/>
      <c r="C77" s="171"/>
      <c r="D77" s="171"/>
      <c r="E77" s="171"/>
      <c r="F77" s="171"/>
      <c r="G77" s="171"/>
      <c r="H77" s="171"/>
      <c r="I77" s="172"/>
      <c r="J77" s="171"/>
      <c r="K77" s="171"/>
      <c r="L77" s="41"/>
    </row>
    <row r="81" s="1" customFormat="1" ht="6.96" customHeight="1">
      <c r="B81" s="173"/>
      <c r="C81" s="174"/>
      <c r="D81" s="174"/>
      <c r="E81" s="174"/>
      <c r="F81" s="174"/>
      <c r="G81" s="174"/>
      <c r="H81" s="174"/>
      <c r="I81" s="175"/>
      <c r="J81" s="174"/>
      <c r="K81" s="174"/>
      <c r="L81" s="41"/>
    </row>
    <row r="82" s="1" customFormat="1" ht="24.96" customHeight="1">
      <c r="B82" s="36"/>
      <c r="C82" s="21" t="s">
        <v>155</v>
      </c>
      <c r="D82" s="37"/>
      <c r="E82" s="37"/>
      <c r="F82" s="37"/>
      <c r="G82" s="37"/>
      <c r="H82" s="37"/>
      <c r="I82" s="138"/>
      <c r="J82" s="37"/>
      <c r="K82" s="37"/>
      <c r="L82" s="41"/>
    </row>
    <row r="83" s="1" customFormat="1" ht="6.96" customHeight="1">
      <c r="B83" s="36"/>
      <c r="C83" s="37"/>
      <c r="D83" s="37"/>
      <c r="E83" s="37"/>
      <c r="F83" s="37"/>
      <c r="G83" s="37"/>
      <c r="H83" s="37"/>
      <c r="I83" s="138"/>
      <c r="J83" s="37"/>
      <c r="K83" s="37"/>
      <c r="L83" s="41"/>
    </row>
    <row r="84" s="1" customFormat="1" ht="12" customHeight="1">
      <c r="B84" s="36"/>
      <c r="C84" s="30" t="s">
        <v>16</v>
      </c>
      <c r="D84" s="37"/>
      <c r="E84" s="37"/>
      <c r="F84" s="37"/>
      <c r="G84" s="37"/>
      <c r="H84" s="37"/>
      <c r="I84" s="138"/>
      <c r="J84" s="37"/>
      <c r="K84" s="37"/>
      <c r="L84" s="41"/>
    </row>
    <row r="85" s="1" customFormat="1" ht="16.5" customHeight="1">
      <c r="B85" s="36"/>
      <c r="C85" s="37"/>
      <c r="D85" s="37"/>
      <c r="E85" s="176" t="str">
        <f>E7</f>
        <v>Novovysočanská, Praha 9, č. akce 13372</v>
      </c>
      <c r="F85" s="30"/>
      <c r="G85" s="30"/>
      <c r="H85" s="30"/>
      <c r="I85" s="138"/>
      <c r="J85" s="37"/>
      <c r="K85" s="37"/>
      <c r="L85" s="41"/>
    </row>
    <row r="86" s="1" customFormat="1" ht="12" customHeight="1">
      <c r="B86" s="36"/>
      <c r="C86" s="30" t="s">
        <v>119</v>
      </c>
      <c r="D86" s="37"/>
      <c r="E86" s="37"/>
      <c r="F86" s="37"/>
      <c r="G86" s="37"/>
      <c r="H86" s="37"/>
      <c r="I86" s="138"/>
      <c r="J86" s="37"/>
      <c r="K86" s="37"/>
      <c r="L86" s="41"/>
    </row>
    <row r="87" s="1" customFormat="1" ht="16.5" customHeight="1">
      <c r="B87" s="36"/>
      <c r="C87" s="37"/>
      <c r="D87" s="37"/>
      <c r="E87" s="69" t="str">
        <f>E9</f>
        <v>SO 100 - Komunikace</v>
      </c>
      <c r="F87" s="37"/>
      <c r="G87" s="37"/>
      <c r="H87" s="37"/>
      <c r="I87" s="138"/>
      <c r="J87" s="37"/>
      <c r="K87" s="37"/>
      <c r="L87" s="41"/>
    </row>
    <row r="88" s="1" customFormat="1" ht="6.96" customHeight="1">
      <c r="B88" s="36"/>
      <c r="C88" s="37"/>
      <c r="D88" s="37"/>
      <c r="E88" s="37"/>
      <c r="F88" s="37"/>
      <c r="G88" s="37"/>
      <c r="H88" s="37"/>
      <c r="I88" s="138"/>
      <c r="J88" s="37"/>
      <c r="K88" s="37"/>
      <c r="L88" s="41"/>
    </row>
    <row r="89" s="1" customFormat="1" ht="12" customHeight="1">
      <c r="B89" s="36"/>
      <c r="C89" s="30" t="s">
        <v>20</v>
      </c>
      <c r="D89" s="37"/>
      <c r="E89" s="37"/>
      <c r="F89" s="25" t="str">
        <f>F12</f>
        <v>ulice Novovysočanská</v>
      </c>
      <c r="G89" s="37"/>
      <c r="H89" s="37"/>
      <c r="I89" s="141" t="s">
        <v>22</v>
      </c>
      <c r="J89" s="72" t="str">
        <f>IF(J12="","",J12)</f>
        <v>13. 5. 2019</v>
      </c>
      <c r="K89" s="37"/>
      <c r="L89" s="41"/>
    </row>
    <row r="90" s="1" customFormat="1" ht="6.96" customHeight="1">
      <c r="B90" s="36"/>
      <c r="C90" s="37"/>
      <c r="D90" s="37"/>
      <c r="E90" s="37"/>
      <c r="F90" s="37"/>
      <c r="G90" s="37"/>
      <c r="H90" s="37"/>
      <c r="I90" s="138"/>
      <c r="J90" s="37"/>
      <c r="K90" s="37"/>
      <c r="L90" s="41"/>
    </row>
    <row r="91" s="1" customFormat="1" ht="15.15" customHeight="1">
      <c r="B91" s="36"/>
      <c r="C91" s="30" t="s">
        <v>24</v>
      </c>
      <c r="D91" s="37"/>
      <c r="E91" s="37"/>
      <c r="F91" s="25" t="str">
        <f>E15</f>
        <v>Technická správa komunikací hl. m. Prahy a.s.</v>
      </c>
      <c r="G91" s="37"/>
      <c r="H91" s="37"/>
      <c r="I91" s="141" t="s">
        <v>32</v>
      </c>
      <c r="J91" s="34" t="str">
        <f>E21</f>
        <v>DIPRO, spol s r.o.</v>
      </c>
      <c r="K91" s="37"/>
      <c r="L91" s="41"/>
    </row>
    <row r="92" s="1" customFormat="1" ht="15.15" customHeight="1">
      <c r="B92" s="36"/>
      <c r="C92" s="30" t="s">
        <v>30</v>
      </c>
      <c r="D92" s="37"/>
      <c r="E92" s="37"/>
      <c r="F92" s="25" t="str">
        <f>IF(E18="","",E18)</f>
        <v>Vyplň údaj</v>
      </c>
      <c r="G92" s="37"/>
      <c r="H92" s="37"/>
      <c r="I92" s="141" t="s">
        <v>37</v>
      </c>
      <c r="J92" s="34" t="str">
        <f>E24</f>
        <v>TMI Building s.r.o.</v>
      </c>
      <c r="K92" s="37"/>
      <c r="L92" s="41"/>
    </row>
    <row r="93" s="1" customFormat="1" ht="10.32" customHeight="1">
      <c r="B93" s="36"/>
      <c r="C93" s="37"/>
      <c r="D93" s="37"/>
      <c r="E93" s="37"/>
      <c r="F93" s="37"/>
      <c r="G93" s="37"/>
      <c r="H93" s="37"/>
      <c r="I93" s="138"/>
      <c r="J93" s="37"/>
      <c r="K93" s="37"/>
      <c r="L93" s="41"/>
    </row>
    <row r="94" s="1" customFormat="1" ht="29.28" customHeight="1">
      <c r="B94" s="36"/>
      <c r="C94" s="177" t="s">
        <v>156</v>
      </c>
      <c r="D94" s="178"/>
      <c r="E94" s="178"/>
      <c r="F94" s="178"/>
      <c r="G94" s="178"/>
      <c r="H94" s="178"/>
      <c r="I94" s="179"/>
      <c r="J94" s="180" t="s">
        <v>157</v>
      </c>
      <c r="K94" s="178"/>
      <c r="L94" s="41"/>
    </row>
    <row r="95" s="1" customFormat="1" ht="10.32" customHeight="1">
      <c r="B95" s="36"/>
      <c r="C95" s="37"/>
      <c r="D95" s="37"/>
      <c r="E95" s="37"/>
      <c r="F95" s="37"/>
      <c r="G95" s="37"/>
      <c r="H95" s="37"/>
      <c r="I95" s="138"/>
      <c r="J95" s="37"/>
      <c r="K95" s="37"/>
      <c r="L95" s="41"/>
    </row>
    <row r="96" s="1" customFormat="1" ht="22.8" customHeight="1">
      <c r="B96" s="36"/>
      <c r="C96" s="181" t="s">
        <v>158</v>
      </c>
      <c r="D96" s="37"/>
      <c r="E96" s="37"/>
      <c r="F96" s="37"/>
      <c r="G96" s="37"/>
      <c r="H96" s="37"/>
      <c r="I96" s="138"/>
      <c r="J96" s="103">
        <f>J123</f>
        <v>0</v>
      </c>
      <c r="K96" s="37"/>
      <c r="L96" s="41"/>
      <c r="AU96" s="15" t="s">
        <v>159</v>
      </c>
    </row>
    <row r="97" s="8" customFormat="1" ht="24.96" customHeight="1">
      <c r="B97" s="182"/>
      <c r="C97" s="183"/>
      <c r="D97" s="184" t="s">
        <v>160</v>
      </c>
      <c r="E97" s="185"/>
      <c r="F97" s="185"/>
      <c r="G97" s="185"/>
      <c r="H97" s="185"/>
      <c r="I97" s="186"/>
      <c r="J97" s="187">
        <f>J124</f>
        <v>0</v>
      </c>
      <c r="K97" s="183"/>
      <c r="L97" s="188"/>
    </row>
    <row r="98" s="9" customFormat="1" ht="19.92" customHeight="1">
      <c r="B98" s="189"/>
      <c r="C98" s="190"/>
      <c r="D98" s="191" t="s">
        <v>161</v>
      </c>
      <c r="E98" s="192"/>
      <c r="F98" s="192"/>
      <c r="G98" s="192"/>
      <c r="H98" s="192"/>
      <c r="I98" s="193"/>
      <c r="J98" s="194">
        <f>J125</f>
        <v>0</v>
      </c>
      <c r="K98" s="190"/>
      <c r="L98" s="195"/>
    </row>
    <row r="99" s="9" customFormat="1" ht="19.92" customHeight="1">
      <c r="B99" s="189"/>
      <c r="C99" s="190"/>
      <c r="D99" s="191" t="s">
        <v>162</v>
      </c>
      <c r="E99" s="192"/>
      <c r="F99" s="192"/>
      <c r="G99" s="192"/>
      <c r="H99" s="192"/>
      <c r="I99" s="193"/>
      <c r="J99" s="194">
        <f>J240</f>
        <v>0</v>
      </c>
      <c r="K99" s="190"/>
      <c r="L99" s="195"/>
    </row>
    <row r="100" s="9" customFormat="1" ht="19.92" customHeight="1">
      <c r="B100" s="189"/>
      <c r="C100" s="190"/>
      <c r="D100" s="191" t="s">
        <v>163</v>
      </c>
      <c r="E100" s="192"/>
      <c r="F100" s="192"/>
      <c r="G100" s="192"/>
      <c r="H100" s="192"/>
      <c r="I100" s="193"/>
      <c r="J100" s="194">
        <f>J313</f>
        <v>0</v>
      </c>
      <c r="K100" s="190"/>
      <c r="L100" s="195"/>
    </row>
    <row r="101" s="9" customFormat="1" ht="19.92" customHeight="1">
      <c r="B101" s="189"/>
      <c r="C101" s="190"/>
      <c r="D101" s="191" t="s">
        <v>164</v>
      </c>
      <c r="E101" s="192"/>
      <c r="F101" s="192"/>
      <c r="G101" s="192"/>
      <c r="H101" s="192"/>
      <c r="I101" s="193"/>
      <c r="J101" s="194">
        <f>J362</f>
        <v>0</v>
      </c>
      <c r="K101" s="190"/>
      <c r="L101" s="195"/>
    </row>
    <row r="102" s="9" customFormat="1" ht="19.92" customHeight="1">
      <c r="B102" s="189"/>
      <c r="C102" s="190"/>
      <c r="D102" s="191" t="s">
        <v>165</v>
      </c>
      <c r="E102" s="192"/>
      <c r="F102" s="192"/>
      <c r="G102" s="192"/>
      <c r="H102" s="192"/>
      <c r="I102" s="193"/>
      <c r="J102" s="194">
        <f>J619</f>
        <v>0</v>
      </c>
      <c r="K102" s="190"/>
      <c r="L102" s="195"/>
    </row>
    <row r="103" s="9" customFormat="1" ht="19.92" customHeight="1">
      <c r="B103" s="189"/>
      <c r="C103" s="190"/>
      <c r="D103" s="191" t="s">
        <v>166</v>
      </c>
      <c r="E103" s="192"/>
      <c r="F103" s="192"/>
      <c r="G103" s="192"/>
      <c r="H103" s="192"/>
      <c r="I103" s="193"/>
      <c r="J103" s="194">
        <f>J670</f>
        <v>0</v>
      </c>
      <c r="K103" s="190"/>
      <c r="L103" s="195"/>
    </row>
    <row r="104" s="1" customFormat="1" ht="21.84" customHeight="1">
      <c r="B104" s="36"/>
      <c r="C104" s="37"/>
      <c r="D104" s="37"/>
      <c r="E104" s="37"/>
      <c r="F104" s="37"/>
      <c r="G104" s="37"/>
      <c r="H104" s="37"/>
      <c r="I104" s="138"/>
      <c r="J104" s="37"/>
      <c r="K104" s="37"/>
      <c r="L104" s="41"/>
    </row>
    <row r="105" s="1" customFormat="1" ht="6.96" customHeight="1">
      <c r="B105" s="59"/>
      <c r="C105" s="60"/>
      <c r="D105" s="60"/>
      <c r="E105" s="60"/>
      <c r="F105" s="60"/>
      <c r="G105" s="60"/>
      <c r="H105" s="60"/>
      <c r="I105" s="172"/>
      <c r="J105" s="60"/>
      <c r="K105" s="60"/>
      <c r="L105" s="41"/>
    </row>
    <row r="109" s="1" customFormat="1" ht="6.96" customHeight="1">
      <c r="B109" s="61"/>
      <c r="C109" s="62"/>
      <c r="D109" s="62"/>
      <c r="E109" s="62"/>
      <c r="F109" s="62"/>
      <c r="G109" s="62"/>
      <c r="H109" s="62"/>
      <c r="I109" s="175"/>
      <c r="J109" s="62"/>
      <c r="K109" s="62"/>
      <c r="L109" s="41"/>
    </row>
    <row r="110" s="1" customFormat="1" ht="24.96" customHeight="1">
      <c r="B110" s="36"/>
      <c r="C110" s="21" t="s">
        <v>167</v>
      </c>
      <c r="D110" s="37"/>
      <c r="E110" s="37"/>
      <c r="F110" s="37"/>
      <c r="G110" s="37"/>
      <c r="H110" s="37"/>
      <c r="I110" s="138"/>
      <c r="J110" s="37"/>
      <c r="K110" s="37"/>
      <c r="L110" s="41"/>
    </row>
    <row r="111" s="1" customFormat="1" ht="6.96" customHeight="1">
      <c r="B111" s="36"/>
      <c r="C111" s="37"/>
      <c r="D111" s="37"/>
      <c r="E111" s="37"/>
      <c r="F111" s="37"/>
      <c r="G111" s="37"/>
      <c r="H111" s="37"/>
      <c r="I111" s="138"/>
      <c r="J111" s="37"/>
      <c r="K111" s="37"/>
      <c r="L111" s="41"/>
    </row>
    <row r="112" s="1" customFormat="1" ht="12" customHeight="1">
      <c r="B112" s="36"/>
      <c r="C112" s="30" t="s">
        <v>16</v>
      </c>
      <c r="D112" s="37"/>
      <c r="E112" s="37"/>
      <c r="F112" s="37"/>
      <c r="G112" s="37"/>
      <c r="H112" s="37"/>
      <c r="I112" s="138"/>
      <c r="J112" s="37"/>
      <c r="K112" s="37"/>
      <c r="L112" s="41"/>
    </row>
    <row r="113" s="1" customFormat="1" ht="16.5" customHeight="1">
      <c r="B113" s="36"/>
      <c r="C113" s="37"/>
      <c r="D113" s="37"/>
      <c r="E113" s="176" t="str">
        <f>E7</f>
        <v>Novovysočanská, Praha 9, č. akce 13372</v>
      </c>
      <c r="F113" s="30"/>
      <c r="G113" s="30"/>
      <c r="H113" s="30"/>
      <c r="I113" s="138"/>
      <c r="J113" s="37"/>
      <c r="K113" s="37"/>
      <c r="L113" s="41"/>
    </row>
    <row r="114" s="1" customFormat="1" ht="12" customHeight="1">
      <c r="B114" s="36"/>
      <c r="C114" s="30" t="s">
        <v>119</v>
      </c>
      <c r="D114" s="37"/>
      <c r="E114" s="37"/>
      <c r="F114" s="37"/>
      <c r="G114" s="37"/>
      <c r="H114" s="37"/>
      <c r="I114" s="138"/>
      <c r="J114" s="37"/>
      <c r="K114" s="37"/>
      <c r="L114" s="41"/>
    </row>
    <row r="115" s="1" customFormat="1" ht="16.5" customHeight="1">
      <c r="B115" s="36"/>
      <c r="C115" s="37"/>
      <c r="D115" s="37"/>
      <c r="E115" s="69" t="str">
        <f>E9</f>
        <v>SO 100 - Komunikace</v>
      </c>
      <c r="F115" s="37"/>
      <c r="G115" s="37"/>
      <c r="H115" s="37"/>
      <c r="I115" s="138"/>
      <c r="J115" s="37"/>
      <c r="K115" s="37"/>
      <c r="L115" s="41"/>
    </row>
    <row r="116" s="1" customFormat="1" ht="6.96" customHeight="1">
      <c r="B116" s="36"/>
      <c r="C116" s="37"/>
      <c r="D116" s="37"/>
      <c r="E116" s="37"/>
      <c r="F116" s="37"/>
      <c r="G116" s="37"/>
      <c r="H116" s="37"/>
      <c r="I116" s="138"/>
      <c r="J116" s="37"/>
      <c r="K116" s="37"/>
      <c r="L116" s="41"/>
    </row>
    <row r="117" s="1" customFormat="1" ht="12" customHeight="1">
      <c r="B117" s="36"/>
      <c r="C117" s="30" t="s">
        <v>20</v>
      </c>
      <c r="D117" s="37"/>
      <c r="E117" s="37"/>
      <c r="F117" s="25" t="str">
        <f>F12</f>
        <v>ulice Novovysočanská</v>
      </c>
      <c r="G117" s="37"/>
      <c r="H117" s="37"/>
      <c r="I117" s="141" t="s">
        <v>22</v>
      </c>
      <c r="J117" s="72" t="str">
        <f>IF(J12="","",J12)</f>
        <v>13. 5. 2019</v>
      </c>
      <c r="K117" s="37"/>
      <c r="L117" s="41"/>
    </row>
    <row r="118" s="1" customFormat="1" ht="6.96" customHeight="1">
      <c r="B118" s="36"/>
      <c r="C118" s="37"/>
      <c r="D118" s="37"/>
      <c r="E118" s="37"/>
      <c r="F118" s="37"/>
      <c r="G118" s="37"/>
      <c r="H118" s="37"/>
      <c r="I118" s="138"/>
      <c r="J118" s="37"/>
      <c r="K118" s="37"/>
      <c r="L118" s="41"/>
    </row>
    <row r="119" s="1" customFormat="1" ht="15.15" customHeight="1">
      <c r="B119" s="36"/>
      <c r="C119" s="30" t="s">
        <v>24</v>
      </c>
      <c r="D119" s="37"/>
      <c r="E119" s="37"/>
      <c r="F119" s="25" t="str">
        <f>E15</f>
        <v>Technická správa komunikací hl. m. Prahy a.s.</v>
      </c>
      <c r="G119" s="37"/>
      <c r="H119" s="37"/>
      <c r="I119" s="141" t="s">
        <v>32</v>
      </c>
      <c r="J119" s="34" t="str">
        <f>E21</f>
        <v>DIPRO, spol s r.o.</v>
      </c>
      <c r="K119" s="37"/>
      <c r="L119" s="41"/>
    </row>
    <row r="120" s="1" customFormat="1" ht="15.15" customHeight="1">
      <c r="B120" s="36"/>
      <c r="C120" s="30" t="s">
        <v>30</v>
      </c>
      <c r="D120" s="37"/>
      <c r="E120" s="37"/>
      <c r="F120" s="25" t="str">
        <f>IF(E18="","",E18)</f>
        <v>Vyplň údaj</v>
      </c>
      <c r="G120" s="37"/>
      <c r="H120" s="37"/>
      <c r="I120" s="141" t="s">
        <v>37</v>
      </c>
      <c r="J120" s="34" t="str">
        <f>E24</f>
        <v>TMI Building s.r.o.</v>
      </c>
      <c r="K120" s="37"/>
      <c r="L120" s="41"/>
    </row>
    <row r="121" s="1" customFormat="1" ht="10.32" customHeight="1">
      <c r="B121" s="36"/>
      <c r="C121" s="37"/>
      <c r="D121" s="37"/>
      <c r="E121" s="37"/>
      <c r="F121" s="37"/>
      <c r="G121" s="37"/>
      <c r="H121" s="37"/>
      <c r="I121" s="138"/>
      <c r="J121" s="37"/>
      <c r="K121" s="37"/>
      <c r="L121" s="41"/>
    </row>
    <row r="122" s="10" customFormat="1" ht="29.28" customHeight="1">
      <c r="B122" s="196"/>
      <c r="C122" s="197" t="s">
        <v>168</v>
      </c>
      <c r="D122" s="198" t="s">
        <v>67</v>
      </c>
      <c r="E122" s="198" t="s">
        <v>63</v>
      </c>
      <c r="F122" s="198" t="s">
        <v>64</v>
      </c>
      <c r="G122" s="198" t="s">
        <v>169</v>
      </c>
      <c r="H122" s="198" t="s">
        <v>170</v>
      </c>
      <c r="I122" s="199" t="s">
        <v>171</v>
      </c>
      <c r="J122" s="198" t="s">
        <v>157</v>
      </c>
      <c r="K122" s="200" t="s">
        <v>172</v>
      </c>
      <c r="L122" s="201"/>
      <c r="M122" s="93" t="s">
        <v>1</v>
      </c>
      <c r="N122" s="94" t="s">
        <v>46</v>
      </c>
      <c r="O122" s="94" t="s">
        <v>173</v>
      </c>
      <c r="P122" s="94" t="s">
        <v>174</v>
      </c>
      <c r="Q122" s="94" t="s">
        <v>175</v>
      </c>
      <c r="R122" s="94" t="s">
        <v>176</v>
      </c>
      <c r="S122" s="94" t="s">
        <v>177</v>
      </c>
      <c r="T122" s="95" t="s">
        <v>178</v>
      </c>
    </row>
    <row r="123" s="1" customFormat="1" ht="22.8" customHeight="1">
      <c r="B123" s="36"/>
      <c r="C123" s="100" t="s">
        <v>179</v>
      </c>
      <c r="D123" s="37"/>
      <c r="E123" s="37"/>
      <c r="F123" s="37"/>
      <c r="G123" s="37"/>
      <c r="H123" s="37"/>
      <c r="I123" s="138"/>
      <c r="J123" s="202">
        <f>BK123</f>
        <v>0</v>
      </c>
      <c r="K123" s="37"/>
      <c r="L123" s="41"/>
      <c r="M123" s="96"/>
      <c r="N123" s="97"/>
      <c r="O123" s="97"/>
      <c r="P123" s="203">
        <f>P124</f>
        <v>0</v>
      </c>
      <c r="Q123" s="97"/>
      <c r="R123" s="203">
        <f>R124</f>
        <v>139.6332132</v>
      </c>
      <c r="S123" s="97"/>
      <c r="T123" s="204">
        <f>T124</f>
        <v>9783.9582499999997</v>
      </c>
      <c r="AT123" s="15" t="s">
        <v>81</v>
      </c>
      <c r="AU123" s="15" t="s">
        <v>159</v>
      </c>
      <c r="BK123" s="205">
        <f>BK124</f>
        <v>0</v>
      </c>
    </row>
    <row r="124" s="11" customFormat="1" ht="25.92" customHeight="1">
      <c r="B124" s="206"/>
      <c r="C124" s="207"/>
      <c r="D124" s="208" t="s">
        <v>81</v>
      </c>
      <c r="E124" s="209" t="s">
        <v>180</v>
      </c>
      <c r="F124" s="209" t="s">
        <v>181</v>
      </c>
      <c r="G124" s="207"/>
      <c r="H124" s="207"/>
      <c r="I124" s="210"/>
      <c r="J124" s="211">
        <f>BK124</f>
        <v>0</v>
      </c>
      <c r="K124" s="207"/>
      <c r="L124" s="212"/>
      <c r="M124" s="213"/>
      <c r="N124" s="214"/>
      <c r="O124" s="214"/>
      <c r="P124" s="215">
        <f>P125+P240+P313+P362+P619+P670</f>
        <v>0</v>
      </c>
      <c r="Q124" s="214"/>
      <c r="R124" s="215">
        <f>R125+R240+R313+R362+R619+R670</f>
        <v>139.6332132</v>
      </c>
      <c r="S124" s="214"/>
      <c r="T124" s="216">
        <f>T125+T240+T313+T362+T619+T670</f>
        <v>9783.9582499999997</v>
      </c>
      <c r="AR124" s="217" t="s">
        <v>14</v>
      </c>
      <c r="AT124" s="218" t="s">
        <v>81</v>
      </c>
      <c r="AU124" s="218" t="s">
        <v>82</v>
      </c>
      <c r="AY124" s="217" t="s">
        <v>182</v>
      </c>
      <c r="BK124" s="219">
        <f>BK125+BK240+BK313+BK362+BK619+BK670</f>
        <v>0</v>
      </c>
    </row>
    <row r="125" s="11" customFormat="1" ht="22.8" customHeight="1">
      <c r="B125" s="206"/>
      <c r="C125" s="207"/>
      <c r="D125" s="208" t="s">
        <v>81</v>
      </c>
      <c r="E125" s="220" t="s">
        <v>14</v>
      </c>
      <c r="F125" s="220" t="s">
        <v>183</v>
      </c>
      <c r="G125" s="207"/>
      <c r="H125" s="207"/>
      <c r="I125" s="210"/>
      <c r="J125" s="221">
        <f>BK125</f>
        <v>0</v>
      </c>
      <c r="K125" s="207"/>
      <c r="L125" s="212"/>
      <c r="M125" s="213"/>
      <c r="N125" s="214"/>
      <c r="O125" s="214"/>
      <c r="P125" s="215">
        <f>SUM(P126:P239)</f>
        <v>0</v>
      </c>
      <c r="Q125" s="214"/>
      <c r="R125" s="215">
        <f>SUM(R126:R239)</f>
        <v>21.137945000000002</v>
      </c>
      <c r="S125" s="214"/>
      <c r="T125" s="216">
        <f>SUM(T126:T239)</f>
        <v>9203.9482500000013</v>
      </c>
      <c r="AR125" s="217" t="s">
        <v>14</v>
      </c>
      <c r="AT125" s="218" t="s">
        <v>81</v>
      </c>
      <c r="AU125" s="218" t="s">
        <v>14</v>
      </c>
      <c r="AY125" s="217" t="s">
        <v>182</v>
      </c>
      <c r="BK125" s="219">
        <f>SUM(BK126:BK239)</f>
        <v>0</v>
      </c>
    </row>
    <row r="126" s="1" customFormat="1" ht="24" customHeight="1">
      <c r="B126" s="36"/>
      <c r="C126" s="222" t="s">
        <v>14</v>
      </c>
      <c r="D126" s="222" t="s">
        <v>184</v>
      </c>
      <c r="E126" s="223" t="s">
        <v>185</v>
      </c>
      <c r="F126" s="224" t="s">
        <v>186</v>
      </c>
      <c r="G126" s="225" t="s">
        <v>114</v>
      </c>
      <c r="H126" s="226">
        <v>1367.0999999999999</v>
      </c>
      <c r="I126" s="227"/>
      <c r="J126" s="228">
        <f>ROUND(I126*H126,2)</f>
        <v>0</v>
      </c>
      <c r="K126" s="224" t="s">
        <v>187</v>
      </c>
      <c r="L126" s="41"/>
      <c r="M126" s="229" t="s">
        <v>1</v>
      </c>
      <c r="N126" s="230" t="s">
        <v>47</v>
      </c>
      <c r="O126" s="84"/>
      <c r="P126" s="231">
        <f>O126*H126</f>
        <v>0</v>
      </c>
      <c r="Q126" s="231">
        <v>0</v>
      </c>
      <c r="R126" s="231">
        <f>Q126*H126</f>
        <v>0</v>
      </c>
      <c r="S126" s="231">
        <v>0.28999999999999998</v>
      </c>
      <c r="T126" s="232">
        <f>S126*H126</f>
        <v>396.45899999999995</v>
      </c>
      <c r="AR126" s="233" t="s">
        <v>188</v>
      </c>
      <c r="AT126" s="233" t="s">
        <v>184</v>
      </c>
      <c r="AU126" s="233" t="s">
        <v>91</v>
      </c>
      <c r="AY126" s="15" t="s">
        <v>182</v>
      </c>
      <c r="BE126" s="234">
        <f>IF(N126="základní",J126,0)</f>
        <v>0</v>
      </c>
      <c r="BF126" s="234">
        <f>IF(N126="snížená",J126,0)</f>
        <v>0</v>
      </c>
      <c r="BG126" s="234">
        <f>IF(N126="zákl. přenesená",J126,0)</f>
        <v>0</v>
      </c>
      <c r="BH126" s="234">
        <f>IF(N126="sníž. přenesená",J126,0)</f>
        <v>0</v>
      </c>
      <c r="BI126" s="234">
        <f>IF(N126="nulová",J126,0)</f>
        <v>0</v>
      </c>
      <c r="BJ126" s="15" t="s">
        <v>14</v>
      </c>
      <c r="BK126" s="234">
        <f>ROUND(I126*H126,2)</f>
        <v>0</v>
      </c>
      <c r="BL126" s="15" t="s">
        <v>188</v>
      </c>
      <c r="BM126" s="233" t="s">
        <v>189</v>
      </c>
    </row>
    <row r="127" s="1" customFormat="1">
      <c r="B127" s="36"/>
      <c r="C127" s="37"/>
      <c r="D127" s="235" t="s">
        <v>190</v>
      </c>
      <c r="E127" s="37"/>
      <c r="F127" s="236" t="s">
        <v>191</v>
      </c>
      <c r="G127" s="37"/>
      <c r="H127" s="37"/>
      <c r="I127" s="138"/>
      <c r="J127" s="37"/>
      <c r="K127" s="37"/>
      <c r="L127" s="41"/>
      <c r="M127" s="237"/>
      <c r="N127" s="84"/>
      <c r="O127" s="84"/>
      <c r="P127" s="84"/>
      <c r="Q127" s="84"/>
      <c r="R127" s="84"/>
      <c r="S127" s="84"/>
      <c r="T127" s="85"/>
      <c r="AT127" s="15" t="s">
        <v>190</v>
      </c>
      <c r="AU127" s="15" t="s">
        <v>91</v>
      </c>
    </row>
    <row r="128" s="1" customFormat="1">
      <c r="B128" s="36"/>
      <c r="C128" s="37"/>
      <c r="D128" s="235" t="s">
        <v>192</v>
      </c>
      <c r="E128" s="37"/>
      <c r="F128" s="238" t="s">
        <v>193</v>
      </c>
      <c r="G128" s="37"/>
      <c r="H128" s="37"/>
      <c r="I128" s="138"/>
      <c r="J128" s="37"/>
      <c r="K128" s="37"/>
      <c r="L128" s="41"/>
      <c r="M128" s="237"/>
      <c r="N128" s="84"/>
      <c r="O128" s="84"/>
      <c r="P128" s="84"/>
      <c r="Q128" s="84"/>
      <c r="R128" s="84"/>
      <c r="S128" s="84"/>
      <c r="T128" s="85"/>
      <c r="AT128" s="15" t="s">
        <v>192</v>
      </c>
      <c r="AU128" s="15" t="s">
        <v>91</v>
      </c>
    </row>
    <row r="129" s="12" customFormat="1">
      <c r="B129" s="239"/>
      <c r="C129" s="240"/>
      <c r="D129" s="235" t="s">
        <v>194</v>
      </c>
      <c r="E129" s="241" t="s">
        <v>1</v>
      </c>
      <c r="F129" s="242" t="s">
        <v>129</v>
      </c>
      <c r="G129" s="240"/>
      <c r="H129" s="243">
        <v>1278.9000000000001</v>
      </c>
      <c r="I129" s="244"/>
      <c r="J129" s="240"/>
      <c r="K129" s="240"/>
      <c r="L129" s="245"/>
      <c r="M129" s="246"/>
      <c r="N129" s="247"/>
      <c r="O129" s="247"/>
      <c r="P129" s="247"/>
      <c r="Q129" s="247"/>
      <c r="R129" s="247"/>
      <c r="S129" s="247"/>
      <c r="T129" s="248"/>
      <c r="AT129" s="249" t="s">
        <v>194</v>
      </c>
      <c r="AU129" s="249" t="s">
        <v>91</v>
      </c>
      <c r="AV129" s="12" t="s">
        <v>91</v>
      </c>
      <c r="AW129" s="12" t="s">
        <v>36</v>
      </c>
      <c r="AX129" s="12" t="s">
        <v>82</v>
      </c>
      <c r="AY129" s="249" t="s">
        <v>182</v>
      </c>
    </row>
    <row r="130" s="12" customFormat="1">
      <c r="B130" s="239"/>
      <c r="C130" s="240"/>
      <c r="D130" s="235" t="s">
        <v>194</v>
      </c>
      <c r="E130" s="241" t="s">
        <v>1</v>
      </c>
      <c r="F130" s="242" t="s">
        <v>195</v>
      </c>
      <c r="G130" s="240"/>
      <c r="H130" s="243">
        <v>88.200000000000003</v>
      </c>
      <c r="I130" s="244"/>
      <c r="J130" s="240"/>
      <c r="K130" s="240"/>
      <c r="L130" s="245"/>
      <c r="M130" s="246"/>
      <c r="N130" s="247"/>
      <c r="O130" s="247"/>
      <c r="P130" s="247"/>
      <c r="Q130" s="247"/>
      <c r="R130" s="247"/>
      <c r="S130" s="247"/>
      <c r="T130" s="248"/>
      <c r="AT130" s="249" t="s">
        <v>194</v>
      </c>
      <c r="AU130" s="249" t="s">
        <v>91</v>
      </c>
      <c r="AV130" s="12" t="s">
        <v>91</v>
      </c>
      <c r="AW130" s="12" t="s">
        <v>36</v>
      </c>
      <c r="AX130" s="12" t="s">
        <v>82</v>
      </c>
      <c r="AY130" s="249" t="s">
        <v>182</v>
      </c>
    </row>
    <row r="131" s="13" customFormat="1">
      <c r="B131" s="250"/>
      <c r="C131" s="251"/>
      <c r="D131" s="235" t="s">
        <v>194</v>
      </c>
      <c r="E131" s="252" t="s">
        <v>1</v>
      </c>
      <c r="F131" s="253" t="s">
        <v>196</v>
      </c>
      <c r="G131" s="251"/>
      <c r="H131" s="254">
        <v>1367.0999999999999</v>
      </c>
      <c r="I131" s="255"/>
      <c r="J131" s="251"/>
      <c r="K131" s="251"/>
      <c r="L131" s="256"/>
      <c r="M131" s="257"/>
      <c r="N131" s="258"/>
      <c r="O131" s="258"/>
      <c r="P131" s="258"/>
      <c r="Q131" s="258"/>
      <c r="R131" s="258"/>
      <c r="S131" s="258"/>
      <c r="T131" s="259"/>
      <c r="AT131" s="260" t="s">
        <v>194</v>
      </c>
      <c r="AU131" s="260" t="s">
        <v>91</v>
      </c>
      <c r="AV131" s="13" t="s">
        <v>188</v>
      </c>
      <c r="AW131" s="13" t="s">
        <v>36</v>
      </c>
      <c r="AX131" s="13" t="s">
        <v>14</v>
      </c>
      <c r="AY131" s="260" t="s">
        <v>182</v>
      </c>
    </row>
    <row r="132" s="1" customFormat="1" ht="24" customHeight="1">
      <c r="B132" s="36"/>
      <c r="C132" s="222" t="s">
        <v>91</v>
      </c>
      <c r="D132" s="222" t="s">
        <v>184</v>
      </c>
      <c r="E132" s="223" t="s">
        <v>197</v>
      </c>
      <c r="F132" s="224" t="s">
        <v>198</v>
      </c>
      <c r="G132" s="225" t="s">
        <v>114</v>
      </c>
      <c r="H132" s="226">
        <v>1341.9000000000001</v>
      </c>
      <c r="I132" s="227"/>
      <c r="J132" s="228">
        <f>ROUND(I132*H132,2)</f>
        <v>0</v>
      </c>
      <c r="K132" s="224" t="s">
        <v>187</v>
      </c>
      <c r="L132" s="41"/>
      <c r="M132" s="229" t="s">
        <v>1</v>
      </c>
      <c r="N132" s="230" t="s">
        <v>47</v>
      </c>
      <c r="O132" s="84"/>
      <c r="P132" s="231">
        <f>O132*H132</f>
        <v>0</v>
      </c>
      <c r="Q132" s="231">
        <v>0</v>
      </c>
      <c r="R132" s="231">
        <f>Q132*H132</f>
        <v>0</v>
      </c>
      <c r="S132" s="231">
        <v>0.32500000000000001</v>
      </c>
      <c r="T132" s="232">
        <f>S132*H132</f>
        <v>436.11750000000006</v>
      </c>
      <c r="AR132" s="233" t="s">
        <v>188</v>
      </c>
      <c r="AT132" s="233" t="s">
        <v>184</v>
      </c>
      <c r="AU132" s="233" t="s">
        <v>91</v>
      </c>
      <c r="AY132" s="15" t="s">
        <v>182</v>
      </c>
      <c r="BE132" s="234">
        <f>IF(N132="základní",J132,0)</f>
        <v>0</v>
      </c>
      <c r="BF132" s="234">
        <f>IF(N132="snížená",J132,0)</f>
        <v>0</v>
      </c>
      <c r="BG132" s="234">
        <f>IF(N132="zákl. přenesená",J132,0)</f>
        <v>0</v>
      </c>
      <c r="BH132" s="234">
        <f>IF(N132="sníž. přenesená",J132,0)</f>
        <v>0</v>
      </c>
      <c r="BI132" s="234">
        <f>IF(N132="nulová",J132,0)</f>
        <v>0</v>
      </c>
      <c r="BJ132" s="15" t="s">
        <v>14</v>
      </c>
      <c r="BK132" s="234">
        <f>ROUND(I132*H132,2)</f>
        <v>0</v>
      </c>
      <c r="BL132" s="15" t="s">
        <v>188</v>
      </c>
      <c r="BM132" s="233" t="s">
        <v>199</v>
      </c>
    </row>
    <row r="133" s="1" customFormat="1">
      <c r="B133" s="36"/>
      <c r="C133" s="37"/>
      <c r="D133" s="235" t="s">
        <v>190</v>
      </c>
      <c r="E133" s="37"/>
      <c r="F133" s="236" t="s">
        <v>200</v>
      </c>
      <c r="G133" s="37"/>
      <c r="H133" s="37"/>
      <c r="I133" s="138"/>
      <c r="J133" s="37"/>
      <c r="K133" s="37"/>
      <c r="L133" s="41"/>
      <c r="M133" s="237"/>
      <c r="N133" s="84"/>
      <c r="O133" s="84"/>
      <c r="P133" s="84"/>
      <c r="Q133" s="84"/>
      <c r="R133" s="84"/>
      <c r="S133" s="84"/>
      <c r="T133" s="85"/>
      <c r="AT133" s="15" t="s">
        <v>190</v>
      </c>
      <c r="AU133" s="15" t="s">
        <v>91</v>
      </c>
    </row>
    <row r="134" s="1" customFormat="1">
      <c r="B134" s="36"/>
      <c r="C134" s="37"/>
      <c r="D134" s="235" t="s">
        <v>192</v>
      </c>
      <c r="E134" s="37"/>
      <c r="F134" s="238" t="s">
        <v>193</v>
      </c>
      <c r="G134" s="37"/>
      <c r="H134" s="37"/>
      <c r="I134" s="138"/>
      <c r="J134" s="37"/>
      <c r="K134" s="37"/>
      <c r="L134" s="41"/>
      <c r="M134" s="237"/>
      <c r="N134" s="84"/>
      <c r="O134" s="84"/>
      <c r="P134" s="84"/>
      <c r="Q134" s="84"/>
      <c r="R134" s="84"/>
      <c r="S134" s="84"/>
      <c r="T134" s="85"/>
      <c r="AT134" s="15" t="s">
        <v>192</v>
      </c>
      <c r="AU134" s="15" t="s">
        <v>91</v>
      </c>
    </row>
    <row r="135" s="12" customFormat="1">
      <c r="B135" s="239"/>
      <c r="C135" s="240"/>
      <c r="D135" s="235" t="s">
        <v>194</v>
      </c>
      <c r="E135" s="241" t="s">
        <v>1</v>
      </c>
      <c r="F135" s="242" t="s">
        <v>120</v>
      </c>
      <c r="G135" s="240"/>
      <c r="H135" s="243">
        <v>1278.9000000000001</v>
      </c>
      <c r="I135" s="244"/>
      <c r="J135" s="240"/>
      <c r="K135" s="240"/>
      <c r="L135" s="245"/>
      <c r="M135" s="246"/>
      <c r="N135" s="247"/>
      <c r="O135" s="247"/>
      <c r="P135" s="247"/>
      <c r="Q135" s="247"/>
      <c r="R135" s="247"/>
      <c r="S135" s="247"/>
      <c r="T135" s="248"/>
      <c r="AT135" s="249" t="s">
        <v>194</v>
      </c>
      <c r="AU135" s="249" t="s">
        <v>91</v>
      </c>
      <c r="AV135" s="12" t="s">
        <v>91</v>
      </c>
      <c r="AW135" s="12" t="s">
        <v>36</v>
      </c>
      <c r="AX135" s="12" t="s">
        <v>82</v>
      </c>
      <c r="AY135" s="249" t="s">
        <v>182</v>
      </c>
    </row>
    <row r="136" s="12" customFormat="1">
      <c r="B136" s="239"/>
      <c r="C136" s="240"/>
      <c r="D136" s="235" t="s">
        <v>194</v>
      </c>
      <c r="E136" s="241" t="s">
        <v>1</v>
      </c>
      <c r="F136" s="242" t="s">
        <v>201</v>
      </c>
      <c r="G136" s="240"/>
      <c r="H136" s="243">
        <v>63</v>
      </c>
      <c r="I136" s="244"/>
      <c r="J136" s="240"/>
      <c r="K136" s="240"/>
      <c r="L136" s="245"/>
      <c r="M136" s="246"/>
      <c r="N136" s="247"/>
      <c r="O136" s="247"/>
      <c r="P136" s="247"/>
      <c r="Q136" s="247"/>
      <c r="R136" s="247"/>
      <c r="S136" s="247"/>
      <c r="T136" s="248"/>
      <c r="AT136" s="249" t="s">
        <v>194</v>
      </c>
      <c r="AU136" s="249" t="s">
        <v>91</v>
      </c>
      <c r="AV136" s="12" t="s">
        <v>91</v>
      </c>
      <c r="AW136" s="12" t="s">
        <v>36</v>
      </c>
      <c r="AX136" s="12" t="s">
        <v>82</v>
      </c>
      <c r="AY136" s="249" t="s">
        <v>182</v>
      </c>
    </row>
    <row r="137" s="13" customFormat="1">
      <c r="B137" s="250"/>
      <c r="C137" s="251"/>
      <c r="D137" s="235" t="s">
        <v>194</v>
      </c>
      <c r="E137" s="252" t="s">
        <v>1</v>
      </c>
      <c r="F137" s="253" t="s">
        <v>196</v>
      </c>
      <c r="G137" s="251"/>
      <c r="H137" s="254">
        <v>1341.9000000000001</v>
      </c>
      <c r="I137" s="255"/>
      <c r="J137" s="251"/>
      <c r="K137" s="251"/>
      <c r="L137" s="256"/>
      <c r="M137" s="257"/>
      <c r="N137" s="258"/>
      <c r="O137" s="258"/>
      <c r="P137" s="258"/>
      <c r="Q137" s="258"/>
      <c r="R137" s="258"/>
      <c r="S137" s="258"/>
      <c r="T137" s="259"/>
      <c r="AT137" s="260" t="s">
        <v>194</v>
      </c>
      <c r="AU137" s="260" t="s">
        <v>91</v>
      </c>
      <c r="AV137" s="13" t="s">
        <v>188</v>
      </c>
      <c r="AW137" s="13" t="s">
        <v>36</v>
      </c>
      <c r="AX137" s="13" t="s">
        <v>14</v>
      </c>
      <c r="AY137" s="260" t="s">
        <v>182</v>
      </c>
    </row>
    <row r="138" s="1" customFormat="1" ht="24" customHeight="1">
      <c r="B138" s="36"/>
      <c r="C138" s="222" t="s">
        <v>202</v>
      </c>
      <c r="D138" s="222" t="s">
        <v>184</v>
      </c>
      <c r="E138" s="223" t="s">
        <v>203</v>
      </c>
      <c r="F138" s="224" t="s">
        <v>204</v>
      </c>
      <c r="G138" s="225" t="s">
        <v>114</v>
      </c>
      <c r="H138" s="226">
        <v>26.25</v>
      </c>
      <c r="I138" s="227"/>
      <c r="J138" s="228">
        <f>ROUND(I138*H138,2)</f>
        <v>0</v>
      </c>
      <c r="K138" s="224" t="s">
        <v>187</v>
      </c>
      <c r="L138" s="41"/>
      <c r="M138" s="229" t="s">
        <v>1</v>
      </c>
      <c r="N138" s="230" t="s">
        <v>47</v>
      </c>
      <c r="O138" s="84"/>
      <c r="P138" s="231">
        <f>O138*H138</f>
        <v>0</v>
      </c>
      <c r="Q138" s="231">
        <v>0</v>
      </c>
      <c r="R138" s="231">
        <f>Q138*H138</f>
        <v>0</v>
      </c>
      <c r="S138" s="231">
        <v>0.625</v>
      </c>
      <c r="T138" s="232">
        <f>S138*H138</f>
        <v>16.40625</v>
      </c>
      <c r="AR138" s="233" t="s">
        <v>188</v>
      </c>
      <c r="AT138" s="233" t="s">
        <v>184</v>
      </c>
      <c r="AU138" s="233" t="s">
        <v>91</v>
      </c>
      <c r="AY138" s="15" t="s">
        <v>182</v>
      </c>
      <c r="BE138" s="234">
        <f>IF(N138="základní",J138,0)</f>
        <v>0</v>
      </c>
      <c r="BF138" s="234">
        <f>IF(N138="snížená",J138,0)</f>
        <v>0</v>
      </c>
      <c r="BG138" s="234">
        <f>IF(N138="zákl. přenesená",J138,0)</f>
        <v>0</v>
      </c>
      <c r="BH138" s="234">
        <f>IF(N138="sníž. přenesená",J138,0)</f>
        <v>0</v>
      </c>
      <c r="BI138" s="234">
        <f>IF(N138="nulová",J138,0)</f>
        <v>0</v>
      </c>
      <c r="BJ138" s="15" t="s">
        <v>14</v>
      </c>
      <c r="BK138" s="234">
        <f>ROUND(I138*H138,2)</f>
        <v>0</v>
      </c>
      <c r="BL138" s="15" t="s">
        <v>188</v>
      </c>
      <c r="BM138" s="233" t="s">
        <v>205</v>
      </c>
    </row>
    <row r="139" s="1" customFormat="1">
      <c r="B139" s="36"/>
      <c r="C139" s="37"/>
      <c r="D139" s="235" t="s">
        <v>190</v>
      </c>
      <c r="E139" s="37"/>
      <c r="F139" s="236" t="s">
        <v>206</v>
      </c>
      <c r="G139" s="37"/>
      <c r="H139" s="37"/>
      <c r="I139" s="138"/>
      <c r="J139" s="37"/>
      <c r="K139" s="37"/>
      <c r="L139" s="41"/>
      <c r="M139" s="237"/>
      <c r="N139" s="84"/>
      <c r="O139" s="84"/>
      <c r="P139" s="84"/>
      <c r="Q139" s="84"/>
      <c r="R139" s="84"/>
      <c r="S139" s="84"/>
      <c r="T139" s="85"/>
      <c r="AT139" s="15" t="s">
        <v>190</v>
      </c>
      <c r="AU139" s="15" t="s">
        <v>91</v>
      </c>
    </row>
    <row r="140" s="1" customFormat="1">
      <c r="B140" s="36"/>
      <c r="C140" s="37"/>
      <c r="D140" s="235" t="s">
        <v>192</v>
      </c>
      <c r="E140" s="37"/>
      <c r="F140" s="238" t="s">
        <v>193</v>
      </c>
      <c r="G140" s="37"/>
      <c r="H140" s="37"/>
      <c r="I140" s="138"/>
      <c r="J140" s="37"/>
      <c r="K140" s="37"/>
      <c r="L140" s="41"/>
      <c r="M140" s="237"/>
      <c r="N140" s="84"/>
      <c r="O140" s="84"/>
      <c r="P140" s="84"/>
      <c r="Q140" s="84"/>
      <c r="R140" s="84"/>
      <c r="S140" s="84"/>
      <c r="T140" s="85"/>
      <c r="AT140" s="15" t="s">
        <v>192</v>
      </c>
      <c r="AU140" s="15" t="s">
        <v>91</v>
      </c>
    </row>
    <row r="141" s="12" customFormat="1">
      <c r="B141" s="239"/>
      <c r="C141" s="240"/>
      <c r="D141" s="235" t="s">
        <v>194</v>
      </c>
      <c r="E141" s="241" t="s">
        <v>1</v>
      </c>
      <c r="F141" s="242" t="s">
        <v>207</v>
      </c>
      <c r="G141" s="240"/>
      <c r="H141" s="243">
        <v>26.25</v>
      </c>
      <c r="I141" s="244"/>
      <c r="J141" s="240"/>
      <c r="K141" s="240"/>
      <c r="L141" s="245"/>
      <c r="M141" s="246"/>
      <c r="N141" s="247"/>
      <c r="O141" s="247"/>
      <c r="P141" s="247"/>
      <c r="Q141" s="247"/>
      <c r="R141" s="247"/>
      <c r="S141" s="247"/>
      <c r="T141" s="248"/>
      <c r="AT141" s="249" t="s">
        <v>194</v>
      </c>
      <c r="AU141" s="249" t="s">
        <v>91</v>
      </c>
      <c r="AV141" s="12" t="s">
        <v>91</v>
      </c>
      <c r="AW141" s="12" t="s">
        <v>36</v>
      </c>
      <c r="AX141" s="12" t="s">
        <v>82</v>
      </c>
      <c r="AY141" s="249" t="s">
        <v>182</v>
      </c>
    </row>
    <row r="142" s="13" customFormat="1">
      <c r="B142" s="250"/>
      <c r="C142" s="251"/>
      <c r="D142" s="235" t="s">
        <v>194</v>
      </c>
      <c r="E142" s="252" t="s">
        <v>141</v>
      </c>
      <c r="F142" s="253" t="s">
        <v>196</v>
      </c>
      <c r="G142" s="251"/>
      <c r="H142" s="254">
        <v>26.25</v>
      </c>
      <c r="I142" s="255"/>
      <c r="J142" s="251"/>
      <c r="K142" s="251"/>
      <c r="L142" s="256"/>
      <c r="M142" s="257"/>
      <c r="N142" s="258"/>
      <c r="O142" s="258"/>
      <c r="P142" s="258"/>
      <c r="Q142" s="258"/>
      <c r="R142" s="258"/>
      <c r="S142" s="258"/>
      <c r="T142" s="259"/>
      <c r="AT142" s="260" t="s">
        <v>194</v>
      </c>
      <c r="AU142" s="260" t="s">
        <v>91</v>
      </c>
      <c r="AV142" s="13" t="s">
        <v>188</v>
      </c>
      <c r="AW142" s="13" t="s">
        <v>36</v>
      </c>
      <c r="AX142" s="13" t="s">
        <v>14</v>
      </c>
      <c r="AY142" s="260" t="s">
        <v>182</v>
      </c>
    </row>
    <row r="143" s="1" customFormat="1" ht="16.5" customHeight="1">
      <c r="B143" s="36"/>
      <c r="C143" s="222" t="s">
        <v>188</v>
      </c>
      <c r="D143" s="222" t="s">
        <v>184</v>
      </c>
      <c r="E143" s="223" t="s">
        <v>208</v>
      </c>
      <c r="F143" s="224" t="s">
        <v>209</v>
      </c>
      <c r="G143" s="225" t="s">
        <v>114</v>
      </c>
      <c r="H143" s="226">
        <v>2436</v>
      </c>
      <c r="I143" s="227"/>
      <c r="J143" s="228">
        <f>ROUND(I143*H143,2)</f>
        <v>0</v>
      </c>
      <c r="K143" s="224" t="s">
        <v>187</v>
      </c>
      <c r="L143" s="41"/>
      <c r="M143" s="229" t="s">
        <v>1</v>
      </c>
      <c r="N143" s="230" t="s">
        <v>47</v>
      </c>
      <c r="O143" s="84"/>
      <c r="P143" s="231">
        <f>O143*H143</f>
        <v>0</v>
      </c>
      <c r="Q143" s="231">
        <v>0</v>
      </c>
      <c r="R143" s="231">
        <f>Q143*H143</f>
        <v>0</v>
      </c>
      <c r="S143" s="231">
        <v>0.098000000000000004</v>
      </c>
      <c r="T143" s="232">
        <f>S143*H143</f>
        <v>238.72800000000001</v>
      </c>
      <c r="AR143" s="233" t="s">
        <v>188</v>
      </c>
      <c r="AT143" s="233" t="s">
        <v>184</v>
      </c>
      <c r="AU143" s="233" t="s">
        <v>91</v>
      </c>
      <c r="AY143" s="15" t="s">
        <v>182</v>
      </c>
      <c r="BE143" s="234">
        <f>IF(N143="základní",J143,0)</f>
        <v>0</v>
      </c>
      <c r="BF143" s="234">
        <f>IF(N143="snížená",J143,0)</f>
        <v>0</v>
      </c>
      <c r="BG143" s="234">
        <f>IF(N143="zákl. přenesená",J143,0)</f>
        <v>0</v>
      </c>
      <c r="BH143" s="234">
        <f>IF(N143="sníž. přenesená",J143,0)</f>
        <v>0</v>
      </c>
      <c r="BI143" s="234">
        <f>IF(N143="nulová",J143,0)</f>
        <v>0</v>
      </c>
      <c r="BJ143" s="15" t="s">
        <v>14</v>
      </c>
      <c r="BK143" s="234">
        <f>ROUND(I143*H143,2)</f>
        <v>0</v>
      </c>
      <c r="BL143" s="15" t="s">
        <v>188</v>
      </c>
      <c r="BM143" s="233" t="s">
        <v>210</v>
      </c>
    </row>
    <row r="144" s="1" customFormat="1">
      <c r="B144" s="36"/>
      <c r="C144" s="37"/>
      <c r="D144" s="235" t="s">
        <v>190</v>
      </c>
      <c r="E144" s="37"/>
      <c r="F144" s="236" t="s">
        <v>211</v>
      </c>
      <c r="G144" s="37"/>
      <c r="H144" s="37"/>
      <c r="I144" s="138"/>
      <c r="J144" s="37"/>
      <c r="K144" s="37"/>
      <c r="L144" s="41"/>
      <c r="M144" s="237"/>
      <c r="N144" s="84"/>
      <c r="O144" s="84"/>
      <c r="P144" s="84"/>
      <c r="Q144" s="84"/>
      <c r="R144" s="84"/>
      <c r="S144" s="84"/>
      <c r="T144" s="85"/>
      <c r="AT144" s="15" t="s">
        <v>190</v>
      </c>
      <c r="AU144" s="15" t="s">
        <v>91</v>
      </c>
    </row>
    <row r="145" s="1" customFormat="1">
      <c r="B145" s="36"/>
      <c r="C145" s="37"/>
      <c r="D145" s="235" t="s">
        <v>192</v>
      </c>
      <c r="E145" s="37"/>
      <c r="F145" s="238" t="s">
        <v>193</v>
      </c>
      <c r="G145" s="37"/>
      <c r="H145" s="37"/>
      <c r="I145" s="138"/>
      <c r="J145" s="37"/>
      <c r="K145" s="37"/>
      <c r="L145" s="41"/>
      <c r="M145" s="237"/>
      <c r="N145" s="84"/>
      <c r="O145" s="84"/>
      <c r="P145" s="84"/>
      <c r="Q145" s="84"/>
      <c r="R145" s="84"/>
      <c r="S145" s="84"/>
      <c r="T145" s="85"/>
      <c r="AT145" s="15" t="s">
        <v>192</v>
      </c>
      <c r="AU145" s="15" t="s">
        <v>91</v>
      </c>
    </row>
    <row r="146" s="12" customFormat="1">
      <c r="B146" s="239"/>
      <c r="C146" s="240"/>
      <c r="D146" s="235" t="s">
        <v>194</v>
      </c>
      <c r="E146" s="241" t="s">
        <v>1</v>
      </c>
      <c r="F146" s="242" t="s">
        <v>212</v>
      </c>
      <c r="G146" s="240"/>
      <c r="H146" s="243">
        <v>1218</v>
      </c>
      <c r="I146" s="244"/>
      <c r="J146" s="240"/>
      <c r="K146" s="240"/>
      <c r="L146" s="245"/>
      <c r="M146" s="246"/>
      <c r="N146" s="247"/>
      <c r="O146" s="247"/>
      <c r="P146" s="247"/>
      <c r="Q146" s="247"/>
      <c r="R146" s="247"/>
      <c r="S146" s="247"/>
      <c r="T146" s="248"/>
      <c r="AT146" s="249" t="s">
        <v>194</v>
      </c>
      <c r="AU146" s="249" t="s">
        <v>91</v>
      </c>
      <c r="AV146" s="12" t="s">
        <v>91</v>
      </c>
      <c r="AW146" s="12" t="s">
        <v>36</v>
      </c>
      <c r="AX146" s="12" t="s">
        <v>82</v>
      </c>
      <c r="AY146" s="249" t="s">
        <v>182</v>
      </c>
    </row>
    <row r="147" s="13" customFormat="1">
      <c r="B147" s="250"/>
      <c r="C147" s="251"/>
      <c r="D147" s="235" t="s">
        <v>194</v>
      </c>
      <c r="E147" s="252" t="s">
        <v>153</v>
      </c>
      <c r="F147" s="253" t="s">
        <v>196</v>
      </c>
      <c r="G147" s="251"/>
      <c r="H147" s="254">
        <v>1218</v>
      </c>
      <c r="I147" s="255"/>
      <c r="J147" s="251"/>
      <c r="K147" s="251"/>
      <c r="L147" s="256"/>
      <c r="M147" s="257"/>
      <c r="N147" s="258"/>
      <c r="O147" s="258"/>
      <c r="P147" s="258"/>
      <c r="Q147" s="258"/>
      <c r="R147" s="258"/>
      <c r="S147" s="258"/>
      <c r="T147" s="259"/>
      <c r="AT147" s="260" t="s">
        <v>194</v>
      </c>
      <c r="AU147" s="260" t="s">
        <v>91</v>
      </c>
      <c r="AV147" s="13" t="s">
        <v>188</v>
      </c>
      <c r="AW147" s="13" t="s">
        <v>36</v>
      </c>
      <c r="AX147" s="13" t="s">
        <v>82</v>
      </c>
      <c r="AY147" s="260" t="s">
        <v>182</v>
      </c>
    </row>
    <row r="148" s="12" customFormat="1">
      <c r="B148" s="239"/>
      <c r="C148" s="240"/>
      <c r="D148" s="235" t="s">
        <v>194</v>
      </c>
      <c r="E148" s="241" t="s">
        <v>1</v>
      </c>
      <c r="F148" s="242" t="s">
        <v>213</v>
      </c>
      <c r="G148" s="240"/>
      <c r="H148" s="243">
        <v>2436</v>
      </c>
      <c r="I148" s="244"/>
      <c r="J148" s="240"/>
      <c r="K148" s="240"/>
      <c r="L148" s="245"/>
      <c r="M148" s="246"/>
      <c r="N148" s="247"/>
      <c r="O148" s="247"/>
      <c r="P148" s="247"/>
      <c r="Q148" s="247"/>
      <c r="R148" s="247"/>
      <c r="S148" s="247"/>
      <c r="T148" s="248"/>
      <c r="AT148" s="249" t="s">
        <v>194</v>
      </c>
      <c r="AU148" s="249" t="s">
        <v>91</v>
      </c>
      <c r="AV148" s="12" t="s">
        <v>91</v>
      </c>
      <c r="AW148" s="12" t="s">
        <v>36</v>
      </c>
      <c r="AX148" s="12" t="s">
        <v>82</v>
      </c>
      <c r="AY148" s="249" t="s">
        <v>182</v>
      </c>
    </row>
    <row r="149" s="13" customFormat="1">
      <c r="B149" s="250"/>
      <c r="C149" s="251"/>
      <c r="D149" s="235" t="s">
        <v>194</v>
      </c>
      <c r="E149" s="252" t="s">
        <v>1</v>
      </c>
      <c r="F149" s="253" t="s">
        <v>196</v>
      </c>
      <c r="G149" s="251"/>
      <c r="H149" s="254">
        <v>2436</v>
      </c>
      <c r="I149" s="255"/>
      <c r="J149" s="251"/>
      <c r="K149" s="251"/>
      <c r="L149" s="256"/>
      <c r="M149" s="257"/>
      <c r="N149" s="258"/>
      <c r="O149" s="258"/>
      <c r="P149" s="258"/>
      <c r="Q149" s="258"/>
      <c r="R149" s="258"/>
      <c r="S149" s="258"/>
      <c r="T149" s="259"/>
      <c r="AT149" s="260" t="s">
        <v>194</v>
      </c>
      <c r="AU149" s="260" t="s">
        <v>91</v>
      </c>
      <c r="AV149" s="13" t="s">
        <v>188</v>
      </c>
      <c r="AW149" s="13" t="s">
        <v>36</v>
      </c>
      <c r="AX149" s="13" t="s">
        <v>14</v>
      </c>
      <c r="AY149" s="260" t="s">
        <v>182</v>
      </c>
    </row>
    <row r="150" s="1" customFormat="1" ht="16.5" customHeight="1">
      <c r="B150" s="36"/>
      <c r="C150" s="222" t="s">
        <v>214</v>
      </c>
      <c r="D150" s="222" t="s">
        <v>184</v>
      </c>
      <c r="E150" s="223" t="s">
        <v>215</v>
      </c>
      <c r="F150" s="224" t="s">
        <v>216</v>
      </c>
      <c r="G150" s="225" t="s">
        <v>114</v>
      </c>
      <c r="H150" s="226">
        <v>37.799999999999997</v>
      </c>
      <c r="I150" s="227"/>
      <c r="J150" s="228">
        <f>ROUND(I150*H150,2)</f>
        <v>0</v>
      </c>
      <c r="K150" s="224" t="s">
        <v>187</v>
      </c>
      <c r="L150" s="41"/>
      <c r="M150" s="229" t="s">
        <v>1</v>
      </c>
      <c r="N150" s="230" t="s">
        <v>47</v>
      </c>
      <c r="O150" s="84"/>
      <c r="P150" s="231">
        <f>O150*H150</f>
        <v>0</v>
      </c>
      <c r="Q150" s="231">
        <v>0</v>
      </c>
      <c r="R150" s="231">
        <f>Q150*H150</f>
        <v>0</v>
      </c>
      <c r="S150" s="231">
        <v>0.22</v>
      </c>
      <c r="T150" s="232">
        <f>S150*H150</f>
        <v>8.3159999999999989</v>
      </c>
      <c r="AR150" s="233" t="s">
        <v>188</v>
      </c>
      <c r="AT150" s="233" t="s">
        <v>184</v>
      </c>
      <c r="AU150" s="233" t="s">
        <v>91</v>
      </c>
      <c r="AY150" s="15" t="s">
        <v>182</v>
      </c>
      <c r="BE150" s="234">
        <f>IF(N150="základní",J150,0)</f>
        <v>0</v>
      </c>
      <c r="BF150" s="234">
        <f>IF(N150="snížená",J150,0)</f>
        <v>0</v>
      </c>
      <c r="BG150" s="234">
        <f>IF(N150="zákl. přenesená",J150,0)</f>
        <v>0</v>
      </c>
      <c r="BH150" s="234">
        <f>IF(N150="sníž. přenesená",J150,0)</f>
        <v>0</v>
      </c>
      <c r="BI150" s="234">
        <f>IF(N150="nulová",J150,0)</f>
        <v>0</v>
      </c>
      <c r="BJ150" s="15" t="s">
        <v>14</v>
      </c>
      <c r="BK150" s="234">
        <f>ROUND(I150*H150,2)</f>
        <v>0</v>
      </c>
      <c r="BL150" s="15" t="s">
        <v>188</v>
      </c>
      <c r="BM150" s="233" t="s">
        <v>217</v>
      </c>
    </row>
    <row r="151" s="1" customFormat="1">
      <c r="B151" s="36"/>
      <c r="C151" s="37"/>
      <c r="D151" s="235" t="s">
        <v>190</v>
      </c>
      <c r="E151" s="37"/>
      <c r="F151" s="236" t="s">
        <v>218</v>
      </c>
      <c r="G151" s="37"/>
      <c r="H151" s="37"/>
      <c r="I151" s="138"/>
      <c r="J151" s="37"/>
      <c r="K151" s="37"/>
      <c r="L151" s="41"/>
      <c r="M151" s="237"/>
      <c r="N151" s="84"/>
      <c r="O151" s="84"/>
      <c r="P151" s="84"/>
      <c r="Q151" s="84"/>
      <c r="R151" s="84"/>
      <c r="S151" s="84"/>
      <c r="T151" s="85"/>
      <c r="AT151" s="15" t="s">
        <v>190</v>
      </c>
      <c r="AU151" s="15" t="s">
        <v>91</v>
      </c>
    </row>
    <row r="152" s="1" customFormat="1">
      <c r="B152" s="36"/>
      <c r="C152" s="37"/>
      <c r="D152" s="235" t="s">
        <v>192</v>
      </c>
      <c r="E152" s="37"/>
      <c r="F152" s="238" t="s">
        <v>193</v>
      </c>
      <c r="G152" s="37"/>
      <c r="H152" s="37"/>
      <c r="I152" s="138"/>
      <c r="J152" s="37"/>
      <c r="K152" s="37"/>
      <c r="L152" s="41"/>
      <c r="M152" s="237"/>
      <c r="N152" s="84"/>
      <c r="O152" s="84"/>
      <c r="P152" s="84"/>
      <c r="Q152" s="84"/>
      <c r="R152" s="84"/>
      <c r="S152" s="84"/>
      <c r="T152" s="85"/>
      <c r="AT152" s="15" t="s">
        <v>192</v>
      </c>
      <c r="AU152" s="15" t="s">
        <v>91</v>
      </c>
    </row>
    <row r="153" s="12" customFormat="1">
      <c r="B153" s="239"/>
      <c r="C153" s="240"/>
      <c r="D153" s="235" t="s">
        <v>194</v>
      </c>
      <c r="E153" s="241" t="s">
        <v>1</v>
      </c>
      <c r="F153" s="242" t="s">
        <v>219</v>
      </c>
      <c r="G153" s="240"/>
      <c r="H153" s="243">
        <v>37.799999999999997</v>
      </c>
      <c r="I153" s="244"/>
      <c r="J153" s="240"/>
      <c r="K153" s="240"/>
      <c r="L153" s="245"/>
      <c r="M153" s="246"/>
      <c r="N153" s="247"/>
      <c r="O153" s="247"/>
      <c r="P153" s="247"/>
      <c r="Q153" s="247"/>
      <c r="R153" s="247"/>
      <c r="S153" s="247"/>
      <c r="T153" s="248"/>
      <c r="AT153" s="249" t="s">
        <v>194</v>
      </c>
      <c r="AU153" s="249" t="s">
        <v>91</v>
      </c>
      <c r="AV153" s="12" t="s">
        <v>91</v>
      </c>
      <c r="AW153" s="12" t="s">
        <v>36</v>
      </c>
      <c r="AX153" s="12" t="s">
        <v>82</v>
      </c>
      <c r="AY153" s="249" t="s">
        <v>182</v>
      </c>
    </row>
    <row r="154" s="13" customFormat="1">
      <c r="B154" s="250"/>
      <c r="C154" s="251"/>
      <c r="D154" s="235" t="s">
        <v>194</v>
      </c>
      <c r="E154" s="252" t="s">
        <v>1</v>
      </c>
      <c r="F154" s="253" t="s">
        <v>196</v>
      </c>
      <c r="G154" s="251"/>
      <c r="H154" s="254">
        <v>37.799999999999997</v>
      </c>
      <c r="I154" s="255"/>
      <c r="J154" s="251"/>
      <c r="K154" s="251"/>
      <c r="L154" s="256"/>
      <c r="M154" s="257"/>
      <c r="N154" s="258"/>
      <c r="O154" s="258"/>
      <c r="P154" s="258"/>
      <c r="Q154" s="258"/>
      <c r="R154" s="258"/>
      <c r="S154" s="258"/>
      <c r="T154" s="259"/>
      <c r="AT154" s="260" t="s">
        <v>194</v>
      </c>
      <c r="AU154" s="260" t="s">
        <v>91</v>
      </c>
      <c r="AV154" s="13" t="s">
        <v>188</v>
      </c>
      <c r="AW154" s="13" t="s">
        <v>36</v>
      </c>
      <c r="AX154" s="13" t="s">
        <v>14</v>
      </c>
      <c r="AY154" s="260" t="s">
        <v>182</v>
      </c>
    </row>
    <row r="155" s="1" customFormat="1" ht="24" customHeight="1">
      <c r="B155" s="36"/>
      <c r="C155" s="222" t="s">
        <v>220</v>
      </c>
      <c r="D155" s="222" t="s">
        <v>184</v>
      </c>
      <c r="E155" s="223" t="s">
        <v>221</v>
      </c>
      <c r="F155" s="224" t="s">
        <v>222</v>
      </c>
      <c r="G155" s="225" t="s">
        <v>114</v>
      </c>
      <c r="H155" s="226">
        <v>2984.0999999999999</v>
      </c>
      <c r="I155" s="227"/>
      <c r="J155" s="228">
        <f>ROUND(I155*H155,2)</f>
        <v>0</v>
      </c>
      <c r="K155" s="224" t="s">
        <v>187</v>
      </c>
      <c r="L155" s="41"/>
      <c r="M155" s="229" t="s">
        <v>1</v>
      </c>
      <c r="N155" s="230" t="s">
        <v>47</v>
      </c>
      <c r="O155" s="84"/>
      <c r="P155" s="231">
        <f>O155*H155</f>
        <v>0</v>
      </c>
      <c r="Q155" s="231">
        <v>0</v>
      </c>
      <c r="R155" s="231">
        <f>Q155*H155</f>
        <v>0</v>
      </c>
      <c r="S155" s="231">
        <v>0.28999999999999998</v>
      </c>
      <c r="T155" s="232">
        <f>S155*H155</f>
        <v>865.3889999999999</v>
      </c>
      <c r="AR155" s="233" t="s">
        <v>188</v>
      </c>
      <c r="AT155" s="233" t="s">
        <v>184</v>
      </c>
      <c r="AU155" s="233" t="s">
        <v>91</v>
      </c>
      <c r="AY155" s="15" t="s">
        <v>182</v>
      </c>
      <c r="BE155" s="234">
        <f>IF(N155="základní",J155,0)</f>
        <v>0</v>
      </c>
      <c r="BF155" s="234">
        <f>IF(N155="snížená",J155,0)</f>
        <v>0</v>
      </c>
      <c r="BG155" s="234">
        <f>IF(N155="zákl. přenesená",J155,0)</f>
        <v>0</v>
      </c>
      <c r="BH155" s="234">
        <f>IF(N155="sníž. přenesená",J155,0)</f>
        <v>0</v>
      </c>
      <c r="BI155" s="234">
        <f>IF(N155="nulová",J155,0)</f>
        <v>0</v>
      </c>
      <c r="BJ155" s="15" t="s">
        <v>14</v>
      </c>
      <c r="BK155" s="234">
        <f>ROUND(I155*H155,2)</f>
        <v>0</v>
      </c>
      <c r="BL155" s="15" t="s">
        <v>188</v>
      </c>
      <c r="BM155" s="233" t="s">
        <v>223</v>
      </c>
    </row>
    <row r="156" s="1" customFormat="1">
      <c r="B156" s="36"/>
      <c r="C156" s="37"/>
      <c r="D156" s="235" t="s">
        <v>190</v>
      </c>
      <c r="E156" s="37"/>
      <c r="F156" s="236" t="s">
        <v>224</v>
      </c>
      <c r="G156" s="37"/>
      <c r="H156" s="37"/>
      <c r="I156" s="138"/>
      <c r="J156" s="37"/>
      <c r="K156" s="37"/>
      <c r="L156" s="41"/>
      <c r="M156" s="237"/>
      <c r="N156" s="84"/>
      <c r="O156" s="84"/>
      <c r="P156" s="84"/>
      <c r="Q156" s="84"/>
      <c r="R156" s="84"/>
      <c r="S156" s="84"/>
      <c r="T156" s="85"/>
      <c r="AT156" s="15" t="s">
        <v>190</v>
      </c>
      <c r="AU156" s="15" t="s">
        <v>91</v>
      </c>
    </row>
    <row r="157" s="1" customFormat="1">
      <c r="B157" s="36"/>
      <c r="C157" s="37"/>
      <c r="D157" s="235" t="s">
        <v>192</v>
      </c>
      <c r="E157" s="37"/>
      <c r="F157" s="238" t="s">
        <v>193</v>
      </c>
      <c r="G157" s="37"/>
      <c r="H157" s="37"/>
      <c r="I157" s="138"/>
      <c r="J157" s="37"/>
      <c r="K157" s="37"/>
      <c r="L157" s="41"/>
      <c r="M157" s="237"/>
      <c r="N157" s="84"/>
      <c r="O157" s="84"/>
      <c r="P157" s="84"/>
      <c r="Q157" s="84"/>
      <c r="R157" s="84"/>
      <c r="S157" s="84"/>
      <c r="T157" s="85"/>
      <c r="AT157" s="15" t="s">
        <v>192</v>
      </c>
      <c r="AU157" s="15" t="s">
        <v>91</v>
      </c>
    </row>
    <row r="158" s="12" customFormat="1">
      <c r="B158" s="239"/>
      <c r="C158" s="240"/>
      <c r="D158" s="235" t="s">
        <v>194</v>
      </c>
      <c r="E158" s="241" t="s">
        <v>1</v>
      </c>
      <c r="F158" s="242" t="s">
        <v>225</v>
      </c>
      <c r="G158" s="240"/>
      <c r="H158" s="243">
        <v>4263</v>
      </c>
      <c r="I158" s="244"/>
      <c r="J158" s="240"/>
      <c r="K158" s="240"/>
      <c r="L158" s="245"/>
      <c r="M158" s="246"/>
      <c r="N158" s="247"/>
      <c r="O158" s="247"/>
      <c r="P158" s="247"/>
      <c r="Q158" s="247"/>
      <c r="R158" s="247"/>
      <c r="S158" s="247"/>
      <c r="T158" s="248"/>
      <c r="AT158" s="249" t="s">
        <v>194</v>
      </c>
      <c r="AU158" s="249" t="s">
        <v>91</v>
      </c>
      <c r="AV158" s="12" t="s">
        <v>91</v>
      </c>
      <c r="AW158" s="12" t="s">
        <v>36</v>
      </c>
      <c r="AX158" s="12" t="s">
        <v>82</v>
      </c>
      <c r="AY158" s="249" t="s">
        <v>182</v>
      </c>
    </row>
    <row r="159" s="13" customFormat="1">
      <c r="B159" s="250"/>
      <c r="C159" s="251"/>
      <c r="D159" s="235" t="s">
        <v>194</v>
      </c>
      <c r="E159" s="252" t="s">
        <v>127</v>
      </c>
      <c r="F159" s="253" t="s">
        <v>196</v>
      </c>
      <c r="G159" s="251"/>
      <c r="H159" s="254">
        <v>4263</v>
      </c>
      <c r="I159" s="255"/>
      <c r="J159" s="251"/>
      <c r="K159" s="251"/>
      <c r="L159" s="256"/>
      <c r="M159" s="257"/>
      <c r="N159" s="258"/>
      <c r="O159" s="258"/>
      <c r="P159" s="258"/>
      <c r="Q159" s="258"/>
      <c r="R159" s="258"/>
      <c r="S159" s="258"/>
      <c r="T159" s="259"/>
      <c r="AT159" s="260" t="s">
        <v>194</v>
      </c>
      <c r="AU159" s="260" t="s">
        <v>91</v>
      </c>
      <c r="AV159" s="13" t="s">
        <v>188</v>
      </c>
      <c r="AW159" s="13" t="s">
        <v>36</v>
      </c>
      <c r="AX159" s="13" t="s">
        <v>82</v>
      </c>
      <c r="AY159" s="260" t="s">
        <v>182</v>
      </c>
    </row>
    <row r="160" s="12" customFormat="1">
      <c r="B160" s="239"/>
      <c r="C160" s="240"/>
      <c r="D160" s="235" t="s">
        <v>194</v>
      </c>
      <c r="E160" s="241" t="s">
        <v>226</v>
      </c>
      <c r="F160" s="242" t="s">
        <v>227</v>
      </c>
      <c r="G160" s="240"/>
      <c r="H160" s="243">
        <v>2984.0999999999999</v>
      </c>
      <c r="I160" s="244"/>
      <c r="J160" s="240"/>
      <c r="K160" s="240"/>
      <c r="L160" s="245"/>
      <c r="M160" s="246"/>
      <c r="N160" s="247"/>
      <c r="O160" s="247"/>
      <c r="P160" s="247"/>
      <c r="Q160" s="247"/>
      <c r="R160" s="247"/>
      <c r="S160" s="247"/>
      <c r="T160" s="248"/>
      <c r="AT160" s="249" t="s">
        <v>194</v>
      </c>
      <c r="AU160" s="249" t="s">
        <v>91</v>
      </c>
      <c r="AV160" s="12" t="s">
        <v>91</v>
      </c>
      <c r="AW160" s="12" t="s">
        <v>36</v>
      </c>
      <c r="AX160" s="12" t="s">
        <v>14</v>
      </c>
      <c r="AY160" s="249" t="s">
        <v>182</v>
      </c>
    </row>
    <row r="161" s="12" customFormat="1">
      <c r="B161" s="239"/>
      <c r="C161" s="240"/>
      <c r="D161" s="235" t="s">
        <v>194</v>
      </c>
      <c r="E161" s="241" t="s">
        <v>129</v>
      </c>
      <c r="F161" s="242" t="s">
        <v>228</v>
      </c>
      <c r="G161" s="240"/>
      <c r="H161" s="243">
        <v>1278.9000000000001</v>
      </c>
      <c r="I161" s="244"/>
      <c r="J161" s="240"/>
      <c r="K161" s="240"/>
      <c r="L161" s="245"/>
      <c r="M161" s="246"/>
      <c r="N161" s="247"/>
      <c r="O161" s="247"/>
      <c r="P161" s="247"/>
      <c r="Q161" s="247"/>
      <c r="R161" s="247"/>
      <c r="S161" s="247"/>
      <c r="T161" s="248"/>
      <c r="AT161" s="249" t="s">
        <v>194</v>
      </c>
      <c r="AU161" s="249" t="s">
        <v>91</v>
      </c>
      <c r="AV161" s="12" t="s">
        <v>91</v>
      </c>
      <c r="AW161" s="12" t="s">
        <v>36</v>
      </c>
      <c r="AX161" s="12" t="s">
        <v>82</v>
      </c>
      <c r="AY161" s="249" t="s">
        <v>182</v>
      </c>
    </row>
    <row r="162" s="13" customFormat="1">
      <c r="B162" s="250"/>
      <c r="C162" s="251"/>
      <c r="D162" s="235" t="s">
        <v>194</v>
      </c>
      <c r="E162" s="252" t="s">
        <v>1</v>
      </c>
      <c r="F162" s="253" t="s">
        <v>196</v>
      </c>
      <c r="G162" s="251"/>
      <c r="H162" s="254">
        <v>4263</v>
      </c>
      <c r="I162" s="255"/>
      <c r="J162" s="251"/>
      <c r="K162" s="251"/>
      <c r="L162" s="256"/>
      <c r="M162" s="257"/>
      <c r="N162" s="258"/>
      <c r="O162" s="258"/>
      <c r="P162" s="258"/>
      <c r="Q162" s="258"/>
      <c r="R162" s="258"/>
      <c r="S162" s="258"/>
      <c r="T162" s="259"/>
      <c r="AT162" s="260" t="s">
        <v>194</v>
      </c>
      <c r="AU162" s="260" t="s">
        <v>91</v>
      </c>
      <c r="AV162" s="13" t="s">
        <v>188</v>
      </c>
      <c r="AW162" s="13" t="s">
        <v>36</v>
      </c>
      <c r="AX162" s="13" t="s">
        <v>82</v>
      </c>
      <c r="AY162" s="260" t="s">
        <v>182</v>
      </c>
    </row>
    <row r="163" s="1" customFormat="1" ht="24" customHeight="1">
      <c r="B163" s="36"/>
      <c r="C163" s="222" t="s">
        <v>229</v>
      </c>
      <c r="D163" s="222" t="s">
        <v>184</v>
      </c>
      <c r="E163" s="223" t="s">
        <v>230</v>
      </c>
      <c r="F163" s="224" t="s">
        <v>231</v>
      </c>
      <c r="G163" s="225" t="s">
        <v>114</v>
      </c>
      <c r="H163" s="226">
        <v>2984.0999999999999</v>
      </c>
      <c r="I163" s="227"/>
      <c r="J163" s="228">
        <f>ROUND(I163*H163,2)</f>
        <v>0</v>
      </c>
      <c r="K163" s="224" t="s">
        <v>187</v>
      </c>
      <c r="L163" s="41"/>
      <c r="M163" s="229" t="s">
        <v>1</v>
      </c>
      <c r="N163" s="230" t="s">
        <v>47</v>
      </c>
      <c r="O163" s="84"/>
      <c r="P163" s="231">
        <f>O163*H163</f>
        <v>0</v>
      </c>
      <c r="Q163" s="231">
        <v>0</v>
      </c>
      <c r="R163" s="231">
        <f>Q163*H163</f>
        <v>0</v>
      </c>
      <c r="S163" s="231">
        <v>0.32500000000000001</v>
      </c>
      <c r="T163" s="232">
        <f>S163*H163</f>
        <v>969.83249999999998</v>
      </c>
      <c r="AR163" s="233" t="s">
        <v>188</v>
      </c>
      <c r="AT163" s="233" t="s">
        <v>184</v>
      </c>
      <c r="AU163" s="233" t="s">
        <v>91</v>
      </c>
      <c r="AY163" s="15" t="s">
        <v>182</v>
      </c>
      <c r="BE163" s="234">
        <f>IF(N163="základní",J163,0)</f>
        <v>0</v>
      </c>
      <c r="BF163" s="234">
        <f>IF(N163="snížená",J163,0)</f>
        <v>0</v>
      </c>
      <c r="BG163" s="234">
        <f>IF(N163="zákl. přenesená",J163,0)</f>
        <v>0</v>
      </c>
      <c r="BH163" s="234">
        <f>IF(N163="sníž. přenesená",J163,0)</f>
        <v>0</v>
      </c>
      <c r="BI163" s="234">
        <f>IF(N163="nulová",J163,0)</f>
        <v>0</v>
      </c>
      <c r="BJ163" s="15" t="s">
        <v>14</v>
      </c>
      <c r="BK163" s="234">
        <f>ROUND(I163*H163,2)</f>
        <v>0</v>
      </c>
      <c r="BL163" s="15" t="s">
        <v>188</v>
      </c>
      <c r="BM163" s="233" t="s">
        <v>232</v>
      </c>
    </row>
    <row r="164" s="1" customFormat="1">
      <c r="B164" s="36"/>
      <c r="C164" s="37"/>
      <c r="D164" s="235" t="s">
        <v>190</v>
      </c>
      <c r="E164" s="37"/>
      <c r="F164" s="236" t="s">
        <v>233</v>
      </c>
      <c r="G164" s="37"/>
      <c r="H164" s="37"/>
      <c r="I164" s="138"/>
      <c r="J164" s="37"/>
      <c r="K164" s="37"/>
      <c r="L164" s="41"/>
      <c r="M164" s="237"/>
      <c r="N164" s="84"/>
      <c r="O164" s="84"/>
      <c r="P164" s="84"/>
      <c r="Q164" s="84"/>
      <c r="R164" s="84"/>
      <c r="S164" s="84"/>
      <c r="T164" s="85"/>
      <c r="AT164" s="15" t="s">
        <v>190</v>
      </c>
      <c r="AU164" s="15" t="s">
        <v>91</v>
      </c>
    </row>
    <row r="165" s="1" customFormat="1">
      <c r="B165" s="36"/>
      <c r="C165" s="37"/>
      <c r="D165" s="235" t="s">
        <v>192</v>
      </c>
      <c r="E165" s="37"/>
      <c r="F165" s="238" t="s">
        <v>193</v>
      </c>
      <c r="G165" s="37"/>
      <c r="H165" s="37"/>
      <c r="I165" s="138"/>
      <c r="J165" s="37"/>
      <c r="K165" s="37"/>
      <c r="L165" s="41"/>
      <c r="M165" s="237"/>
      <c r="N165" s="84"/>
      <c r="O165" s="84"/>
      <c r="P165" s="84"/>
      <c r="Q165" s="84"/>
      <c r="R165" s="84"/>
      <c r="S165" s="84"/>
      <c r="T165" s="85"/>
      <c r="AT165" s="15" t="s">
        <v>192</v>
      </c>
      <c r="AU165" s="15" t="s">
        <v>91</v>
      </c>
    </row>
    <row r="166" s="12" customFormat="1">
      <c r="B166" s="239"/>
      <c r="C166" s="240"/>
      <c r="D166" s="235" t="s">
        <v>194</v>
      </c>
      <c r="E166" s="241" t="s">
        <v>1</v>
      </c>
      <c r="F166" s="242" t="s">
        <v>225</v>
      </c>
      <c r="G166" s="240"/>
      <c r="H166" s="243">
        <v>4263</v>
      </c>
      <c r="I166" s="244"/>
      <c r="J166" s="240"/>
      <c r="K166" s="240"/>
      <c r="L166" s="245"/>
      <c r="M166" s="246"/>
      <c r="N166" s="247"/>
      <c r="O166" s="247"/>
      <c r="P166" s="247"/>
      <c r="Q166" s="247"/>
      <c r="R166" s="247"/>
      <c r="S166" s="247"/>
      <c r="T166" s="248"/>
      <c r="AT166" s="249" t="s">
        <v>194</v>
      </c>
      <c r="AU166" s="249" t="s">
        <v>91</v>
      </c>
      <c r="AV166" s="12" t="s">
        <v>91</v>
      </c>
      <c r="AW166" s="12" t="s">
        <v>36</v>
      </c>
      <c r="AX166" s="12" t="s">
        <v>82</v>
      </c>
      <c r="AY166" s="249" t="s">
        <v>182</v>
      </c>
    </row>
    <row r="167" s="13" customFormat="1">
      <c r="B167" s="250"/>
      <c r="C167" s="251"/>
      <c r="D167" s="235" t="s">
        <v>194</v>
      </c>
      <c r="E167" s="252" t="s">
        <v>116</v>
      </c>
      <c r="F167" s="253" t="s">
        <v>196</v>
      </c>
      <c r="G167" s="251"/>
      <c r="H167" s="254">
        <v>4263</v>
      </c>
      <c r="I167" s="255"/>
      <c r="J167" s="251"/>
      <c r="K167" s="251"/>
      <c r="L167" s="256"/>
      <c r="M167" s="257"/>
      <c r="N167" s="258"/>
      <c r="O167" s="258"/>
      <c r="P167" s="258"/>
      <c r="Q167" s="258"/>
      <c r="R167" s="258"/>
      <c r="S167" s="258"/>
      <c r="T167" s="259"/>
      <c r="AT167" s="260" t="s">
        <v>194</v>
      </c>
      <c r="AU167" s="260" t="s">
        <v>91</v>
      </c>
      <c r="AV167" s="13" t="s">
        <v>188</v>
      </c>
      <c r="AW167" s="13" t="s">
        <v>36</v>
      </c>
      <c r="AX167" s="13" t="s">
        <v>82</v>
      </c>
      <c r="AY167" s="260" t="s">
        <v>182</v>
      </c>
    </row>
    <row r="168" s="12" customFormat="1">
      <c r="B168" s="239"/>
      <c r="C168" s="240"/>
      <c r="D168" s="235" t="s">
        <v>194</v>
      </c>
      <c r="E168" s="241" t="s">
        <v>234</v>
      </c>
      <c r="F168" s="242" t="s">
        <v>235</v>
      </c>
      <c r="G168" s="240"/>
      <c r="H168" s="243">
        <v>2984.0999999999999</v>
      </c>
      <c r="I168" s="244"/>
      <c r="J168" s="240"/>
      <c r="K168" s="240"/>
      <c r="L168" s="245"/>
      <c r="M168" s="246"/>
      <c r="N168" s="247"/>
      <c r="O168" s="247"/>
      <c r="P168" s="247"/>
      <c r="Q168" s="247"/>
      <c r="R168" s="247"/>
      <c r="S168" s="247"/>
      <c r="T168" s="248"/>
      <c r="AT168" s="249" t="s">
        <v>194</v>
      </c>
      <c r="AU168" s="249" t="s">
        <v>91</v>
      </c>
      <c r="AV168" s="12" t="s">
        <v>91</v>
      </c>
      <c r="AW168" s="12" t="s">
        <v>36</v>
      </c>
      <c r="AX168" s="12" t="s">
        <v>14</v>
      </c>
      <c r="AY168" s="249" t="s">
        <v>182</v>
      </c>
    </row>
    <row r="169" s="12" customFormat="1">
      <c r="B169" s="239"/>
      <c r="C169" s="240"/>
      <c r="D169" s="235" t="s">
        <v>194</v>
      </c>
      <c r="E169" s="241" t="s">
        <v>120</v>
      </c>
      <c r="F169" s="242" t="s">
        <v>236</v>
      </c>
      <c r="G169" s="240"/>
      <c r="H169" s="243">
        <v>1278.9000000000001</v>
      </c>
      <c r="I169" s="244"/>
      <c r="J169" s="240"/>
      <c r="K169" s="240"/>
      <c r="L169" s="245"/>
      <c r="M169" s="246"/>
      <c r="N169" s="247"/>
      <c r="O169" s="247"/>
      <c r="P169" s="247"/>
      <c r="Q169" s="247"/>
      <c r="R169" s="247"/>
      <c r="S169" s="247"/>
      <c r="T169" s="248"/>
      <c r="AT169" s="249" t="s">
        <v>194</v>
      </c>
      <c r="AU169" s="249" t="s">
        <v>91</v>
      </c>
      <c r="AV169" s="12" t="s">
        <v>91</v>
      </c>
      <c r="AW169" s="12" t="s">
        <v>36</v>
      </c>
      <c r="AX169" s="12" t="s">
        <v>82</v>
      </c>
      <c r="AY169" s="249" t="s">
        <v>182</v>
      </c>
    </row>
    <row r="170" s="13" customFormat="1">
      <c r="B170" s="250"/>
      <c r="C170" s="251"/>
      <c r="D170" s="235" t="s">
        <v>194</v>
      </c>
      <c r="E170" s="252" t="s">
        <v>1</v>
      </c>
      <c r="F170" s="253" t="s">
        <v>196</v>
      </c>
      <c r="G170" s="251"/>
      <c r="H170" s="254">
        <v>4263</v>
      </c>
      <c r="I170" s="255"/>
      <c r="J170" s="251"/>
      <c r="K170" s="251"/>
      <c r="L170" s="256"/>
      <c r="M170" s="257"/>
      <c r="N170" s="258"/>
      <c r="O170" s="258"/>
      <c r="P170" s="258"/>
      <c r="Q170" s="258"/>
      <c r="R170" s="258"/>
      <c r="S170" s="258"/>
      <c r="T170" s="259"/>
      <c r="AT170" s="260" t="s">
        <v>194</v>
      </c>
      <c r="AU170" s="260" t="s">
        <v>91</v>
      </c>
      <c r="AV170" s="13" t="s">
        <v>188</v>
      </c>
      <c r="AW170" s="13" t="s">
        <v>36</v>
      </c>
      <c r="AX170" s="13" t="s">
        <v>82</v>
      </c>
      <c r="AY170" s="260" t="s">
        <v>182</v>
      </c>
    </row>
    <row r="171" s="1" customFormat="1" ht="24" customHeight="1">
      <c r="B171" s="36"/>
      <c r="C171" s="222" t="s">
        <v>237</v>
      </c>
      <c r="D171" s="222" t="s">
        <v>184</v>
      </c>
      <c r="E171" s="223" t="s">
        <v>238</v>
      </c>
      <c r="F171" s="224" t="s">
        <v>239</v>
      </c>
      <c r="G171" s="225" t="s">
        <v>114</v>
      </c>
      <c r="H171" s="226">
        <v>12180</v>
      </c>
      <c r="I171" s="227"/>
      <c r="J171" s="228">
        <f>ROUND(I171*H171,2)</f>
        <v>0</v>
      </c>
      <c r="K171" s="224" t="s">
        <v>187</v>
      </c>
      <c r="L171" s="41"/>
      <c r="M171" s="229" t="s">
        <v>1</v>
      </c>
      <c r="N171" s="230" t="s">
        <v>47</v>
      </c>
      <c r="O171" s="84"/>
      <c r="P171" s="231">
        <f>O171*H171</f>
        <v>0</v>
      </c>
      <c r="Q171" s="231">
        <v>0.00029999999999999997</v>
      </c>
      <c r="R171" s="231">
        <f>Q171*H171</f>
        <v>3.6539999999999995</v>
      </c>
      <c r="S171" s="231">
        <v>0.51200000000000001</v>
      </c>
      <c r="T171" s="232">
        <f>S171*H171</f>
        <v>6236.1599999999999</v>
      </c>
      <c r="AR171" s="233" t="s">
        <v>188</v>
      </c>
      <c r="AT171" s="233" t="s">
        <v>184</v>
      </c>
      <c r="AU171" s="233" t="s">
        <v>91</v>
      </c>
      <c r="AY171" s="15" t="s">
        <v>182</v>
      </c>
      <c r="BE171" s="234">
        <f>IF(N171="základní",J171,0)</f>
        <v>0</v>
      </c>
      <c r="BF171" s="234">
        <f>IF(N171="snížená",J171,0)</f>
        <v>0</v>
      </c>
      <c r="BG171" s="234">
        <f>IF(N171="zákl. přenesená",J171,0)</f>
        <v>0</v>
      </c>
      <c r="BH171" s="234">
        <f>IF(N171="sníž. přenesená",J171,0)</f>
        <v>0</v>
      </c>
      <c r="BI171" s="234">
        <f>IF(N171="nulová",J171,0)</f>
        <v>0</v>
      </c>
      <c r="BJ171" s="15" t="s">
        <v>14</v>
      </c>
      <c r="BK171" s="234">
        <f>ROUND(I171*H171,2)</f>
        <v>0</v>
      </c>
      <c r="BL171" s="15" t="s">
        <v>188</v>
      </c>
      <c r="BM171" s="233" t="s">
        <v>240</v>
      </c>
    </row>
    <row r="172" s="1" customFormat="1">
      <c r="B172" s="36"/>
      <c r="C172" s="37"/>
      <c r="D172" s="235" t="s">
        <v>190</v>
      </c>
      <c r="E172" s="37"/>
      <c r="F172" s="236" t="s">
        <v>241</v>
      </c>
      <c r="G172" s="37"/>
      <c r="H172" s="37"/>
      <c r="I172" s="138"/>
      <c r="J172" s="37"/>
      <c r="K172" s="37"/>
      <c r="L172" s="41"/>
      <c r="M172" s="237"/>
      <c r="N172" s="84"/>
      <c r="O172" s="84"/>
      <c r="P172" s="84"/>
      <c r="Q172" s="84"/>
      <c r="R172" s="84"/>
      <c r="S172" s="84"/>
      <c r="T172" s="85"/>
      <c r="AT172" s="15" t="s">
        <v>190</v>
      </c>
      <c r="AU172" s="15" t="s">
        <v>91</v>
      </c>
    </row>
    <row r="173" s="1" customFormat="1">
      <c r="B173" s="36"/>
      <c r="C173" s="37"/>
      <c r="D173" s="235" t="s">
        <v>192</v>
      </c>
      <c r="E173" s="37"/>
      <c r="F173" s="238" t="s">
        <v>242</v>
      </c>
      <c r="G173" s="37"/>
      <c r="H173" s="37"/>
      <c r="I173" s="138"/>
      <c r="J173" s="37"/>
      <c r="K173" s="37"/>
      <c r="L173" s="41"/>
      <c r="M173" s="237"/>
      <c r="N173" s="84"/>
      <c r="O173" s="84"/>
      <c r="P173" s="84"/>
      <c r="Q173" s="84"/>
      <c r="R173" s="84"/>
      <c r="S173" s="84"/>
      <c r="T173" s="85"/>
      <c r="AT173" s="15" t="s">
        <v>192</v>
      </c>
      <c r="AU173" s="15" t="s">
        <v>91</v>
      </c>
    </row>
    <row r="174" s="12" customFormat="1">
      <c r="B174" s="239"/>
      <c r="C174" s="240"/>
      <c r="D174" s="235" t="s">
        <v>194</v>
      </c>
      <c r="E174" s="241" t="s">
        <v>1</v>
      </c>
      <c r="F174" s="242" t="s">
        <v>243</v>
      </c>
      <c r="G174" s="240"/>
      <c r="H174" s="243">
        <v>12180</v>
      </c>
      <c r="I174" s="244"/>
      <c r="J174" s="240"/>
      <c r="K174" s="240"/>
      <c r="L174" s="245"/>
      <c r="M174" s="246"/>
      <c r="N174" s="247"/>
      <c r="O174" s="247"/>
      <c r="P174" s="247"/>
      <c r="Q174" s="247"/>
      <c r="R174" s="247"/>
      <c r="S174" s="247"/>
      <c r="T174" s="248"/>
      <c r="AT174" s="249" t="s">
        <v>194</v>
      </c>
      <c r="AU174" s="249" t="s">
        <v>91</v>
      </c>
      <c r="AV174" s="12" t="s">
        <v>91</v>
      </c>
      <c r="AW174" s="12" t="s">
        <v>36</v>
      </c>
      <c r="AX174" s="12" t="s">
        <v>82</v>
      </c>
      <c r="AY174" s="249" t="s">
        <v>182</v>
      </c>
    </row>
    <row r="175" s="13" customFormat="1">
      <c r="B175" s="250"/>
      <c r="C175" s="251"/>
      <c r="D175" s="235" t="s">
        <v>194</v>
      </c>
      <c r="E175" s="252" t="s">
        <v>112</v>
      </c>
      <c r="F175" s="253" t="s">
        <v>196</v>
      </c>
      <c r="G175" s="251"/>
      <c r="H175" s="254">
        <v>12180</v>
      </c>
      <c r="I175" s="255"/>
      <c r="J175" s="251"/>
      <c r="K175" s="251"/>
      <c r="L175" s="256"/>
      <c r="M175" s="257"/>
      <c r="N175" s="258"/>
      <c r="O175" s="258"/>
      <c r="P175" s="258"/>
      <c r="Q175" s="258"/>
      <c r="R175" s="258"/>
      <c r="S175" s="258"/>
      <c r="T175" s="259"/>
      <c r="AT175" s="260" t="s">
        <v>194</v>
      </c>
      <c r="AU175" s="260" t="s">
        <v>91</v>
      </c>
      <c r="AV175" s="13" t="s">
        <v>188</v>
      </c>
      <c r="AW175" s="13" t="s">
        <v>36</v>
      </c>
      <c r="AX175" s="13" t="s">
        <v>14</v>
      </c>
      <c r="AY175" s="260" t="s">
        <v>182</v>
      </c>
    </row>
    <row r="176" s="1" customFormat="1" ht="16.5" customHeight="1">
      <c r="B176" s="36"/>
      <c r="C176" s="222" t="s">
        <v>244</v>
      </c>
      <c r="D176" s="222" t="s">
        <v>184</v>
      </c>
      <c r="E176" s="223" t="s">
        <v>245</v>
      </c>
      <c r="F176" s="224" t="s">
        <v>246</v>
      </c>
      <c r="G176" s="225" t="s">
        <v>110</v>
      </c>
      <c r="H176" s="226">
        <v>126</v>
      </c>
      <c r="I176" s="227"/>
      <c r="J176" s="228">
        <f>ROUND(I176*H176,2)</f>
        <v>0</v>
      </c>
      <c r="K176" s="224" t="s">
        <v>187</v>
      </c>
      <c r="L176" s="41"/>
      <c r="M176" s="229" t="s">
        <v>1</v>
      </c>
      <c r="N176" s="230" t="s">
        <v>47</v>
      </c>
      <c r="O176" s="84"/>
      <c r="P176" s="231">
        <f>O176*H176</f>
        <v>0</v>
      </c>
      <c r="Q176" s="231">
        <v>0</v>
      </c>
      <c r="R176" s="231">
        <f>Q176*H176</f>
        <v>0</v>
      </c>
      <c r="S176" s="231">
        <v>0.28999999999999998</v>
      </c>
      <c r="T176" s="232">
        <f>S176*H176</f>
        <v>36.539999999999999</v>
      </c>
      <c r="AR176" s="233" t="s">
        <v>188</v>
      </c>
      <c r="AT176" s="233" t="s">
        <v>184</v>
      </c>
      <c r="AU176" s="233" t="s">
        <v>91</v>
      </c>
      <c r="AY176" s="15" t="s">
        <v>182</v>
      </c>
      <c r="BE176" s="234">
        <f>IF(N176="základní",J176,0)</f>
        <v>0</v>
      </c>
      <c r="BF176" s="234">
        <f>IF(N176="snížená",J176,0)</f>
        <v>0</v>
      </c>
      <c r="BG176" s="234">
        <f>IF(N176="zákl. přenesená",J176,0)</f>
        <v>0</v>
      </c>
      <c r="BH176" s="234">
        <f>IF(N176="sníž. přenesená",J176,0)</f>
        <v>0</v>
      </c>
      <c r="BI176" s="234">
        <f>IF(N176="nulová",J176,0)</f>
        <v>0</v>
      </c>
      <c r="BJ176" s="15" t="s">
        <v>14</v>
      </c>
      <c r="BK176" s="234">
        <f>ROUND(I176*H176,2)</f>
        <v>0</v>
      </c>
      <c r="BL176" s="15" t="s">
        <v>188</v>
      </c>
      <c r="BM176" s="233" t="s">
        <v>247</v>
      </c>
    </row>
    <row r="177" s="1" customFormat="1">
      <c r="B177" s="36"/>
      <c r="C177" s="37"/>
      <c r="D177" s="235" t="s">
        <v>190</v>
      </c>
      <c r="E177" s="37"/>
      <c r="F177" s="236" t="s">
        <v>248</v>
      </c>
      <c r="G177" s="37"/>
      <c r="H177" s="37"/>
      <c r="I177" s="138"/>
      <c r="J177" s="37"/>
      <c r="K177" s="37"/>
      <c r="L177" s="41"/>
      <c r="M177" s="237"/>
      <c r="N177" s="84"/>
      <c r="O177" s="84"/>
      <c r="P177" s="84"/>
      <c r="Q177" s="84"/>
      <c r="R177" s="84"/>
      <c r="S177" s="84"/>
      <c r="T177" s="85"/>
      <c r="AT177" s="15" t="s">
        <v>190</v>
      </c>
      <c r="AU177" s="15" t="s">
        <v>91</v>
      </c>
    </row>
    <row r="178" s="1" customFormat="1">
      <c r="B178" s="36"/>
      <c r="C178" s="37"/>
      <c r="D178" s="235" t="s">
        <v>192</v>
      </c>
      <c r="E178" s="37"/>
      <c r="F178" s="238" t="s">
        <v>249</v>
      </c>
      <c r="G178" s="37"/>
      <c r="H178" s="37"/>
      <c r="I178" s="138"/>
      <c r="J178" s="37"/>
      <c r="K178" s="37"/>
      <c r="L178" s="41"/>
      <c r="M178" s="237"/>
      <c r="N178" s="84"/>
      <c r="O178" s="84"/>
      <c r="P178" s="84"/>
      <c r="Q178" s="84"/>
      <c r="R178" s="84"/>
      <c r="S178" s="84"/>
      <c r="T178" s="85"/>
      <c r="AT178" s="15" t="s">
        <v>192</v>
      </c>
      <c r="AU178" s="15" t="s">
        <v>91</v>
      </c>
    </row>
    <row r="179" s="12" customFormat="1">
      <c r="B179" s="239"/>
      <c r="C179" s="240"/>
      <c r="D179" s="235" t="s">
        <v>194</v>
      </c>
      <c r="E179" s="241" t="s">
        <v>1</v>
      </c>
      <c r="F179" s="242" t="s">
        <v>250</v>
      </c>
      <c r="G179" s="240"/>
      <c r="H179" s="243">
        <v>100</v>
      </c>
      <c r="I179" s="244"/>
      <c r="J179" s="240"/>
      <c r="K179" s="240"/>
      <c r="L179" s="245"/>
      <c r="M179" s="246"/>
      <c r="N179" s="247"/>
      <c r="O179" s="247"/>
      <c r="P179" s="247"/>
      <c r="Q179" s="247"/>
      <c r="R179" s="247"/>
      <c r="S179" s="247"/>
      <c r="T179" s="248"/>
      <c r="AT179" s="249" t="s">
        <v>194</v>
      </c>
      <c r="AU179" s="249" t="s">
        <v>91</v>
      </c>
      <c r="AV179" s="12" t="s">
        <v>91</v>
      </c>
      <c r="AW179" s="12" t="s">
        <v>36</v>
      </c>
      <c r="AX179" s="12" t="s">
        <v>82</v>
      </c>
      <c r="AY179" s="249" t="s">
        <v>182</v>
      </c>
    </row>
    <row r="180" s="12" customFormat="1">
      <c r="B180" s="239"/>
      <c r="C180" s="240"/>
      <c r="D180" s="235" t="s">
        <v>194</v>
      </c>
      <c r="E180" s="241" t="s">
        <v>1</v>
      </c>
      <c r="F180" s="242" t="s">
        <v>251</v>
      </c>
      <c r="G180" s="240"/>
      <c r="H180" s="243">
        <v>1.5</v>
      </c>
      <c r="I180" s="244"/>
      <c r="J180" s="240"/>
      <c r="K180" s="240"/>
      <c r="L180" s="245"/>
      <c r="M180" s="246"/>
      <c r="N180" s="247"/>
      <c r="O180" s="247"/>
      <c r="P180" s="247"/>
      <c r="Q180" s="247"/>
      <c r="R180" s="247"/>
      <c r="S180" s="247"/>
      <c r="T180" s="248"/>
      <c r="AT180" s="249" t="s">
        <v>194</v>
      </c>
      <c r="AU180" s="249" t="s">
        <v>91</v>
      </c>
      <c r="AV180" s="12" t="s">
        <v>91</v>
      </c>
      <c r="AW180" s="12" t="s">
        <v>36</v>
      </c>
      <c r="AX180" s="12" t="s">
        <v>82</v>
      </c>
      <c r="AY180" s="249" t="s">
        <v>182</v>
      </c>
    </row>
    <row r="181" s="12" customFormat="1">
      <c r="B181" s="239"/>
      <c r="C181" s="240"/>
      <c r="D181" s="235" t="s">
        <v>194</v>
      </c>
      <c r="E181" s="241" t="s">
        <v>1</v>
      </c>
      <c r="F181" s="242" t="s">
        <v>252</v>
      </c>
      <c r="G181" s="240"/>
      <c r="H181" s="243">
        <v>14.5</v>
      </c>
      <c r="I181" s="244"/>
      <c r="J181" s="240"/>
      <c r="K181" s="240"/>
      <c r="L181" s="245"/>
      <c r="M181" s="246"/>
      <c r="N181" s="247"/>
      <c r="O181" s="247"/>
      <c r="P181" s="247"/>
      <c r="Q181" s="247"/>
      <c r="R181" s="247"/>
      <c r="S181" s="247"/>
      <c r="T181" s="248"/>
      <c r="AT181" s="249" t="s">
        <v>194</v>
      </c>
      <c r="AU181" s="249" t="s">
        <v>91</v>
      </c>
      <c r="AV181" s="12" t="s">
        <v>91</v>
      </c>
      <c r="AW181" s="12" t="s">
        <v>36</v>
      </c>
      <c r="AX181" s="12" t="s">
        <v>82</v>
      </c>
      <c r="AY181" s="249" t="s">
        <v>182</v>
      </c>
    </row>
    <row r="182" s="12" customFormat="1">
      <c r="B182" s="239"/>
      <c r="C182" s="240"/>
      <c r="D182" s="235" t="s">
        <v>194</v>
      </c>
      <c r="E182" s="241" t="s">
        <v>1</v>
      </c>
      <c r="F182" s="242" t="s">
        <v>253</v>
      </c>
      <c r="G182" s="240"/>
      <c r="H182" s="243">
        <v>10</v>
      </c>
      <c r="I182" s="244"/>
      <c r="J182" s="240"/>
      <c r="K182" s="240"/>
      <c r="L182" s="245"/>
      <c r="M182" s="246"/>
      <c r="N182" s="247"/>
      <c r="O182" s="247"/>
      <c r="P182" s="247"/>
      <c r="Q182" s="247"/>
      <c r="R182" s="247"/>
      <c r="S182" s="247"/>
      <c r="T182" s="248"/>
      <c r="AT182" s="249" t="s">
        <v>194</v>
      </c>
      <c r="AU182" s="249" t="s">
        <v>91</v>
      </c>
      <c r="AV182" s="12" t="s">
        <v>91</v>
      </c>
      <c r="AW182" s="12" t="s">
        <v>36</v>
      </c>
      <c r="AX182" s="12" t="s">
        <v>82</v>
      </c>
      <c r="AY182" s="249" t="s">
        <v>182</v>
      </c>
    </row>
    <row r="183" s="13" customFormat="1">
      <c r="B183" s="250"/>
      <c r="C183" s="251"/>
      <c r="D183" s="235" t="s">
        <v>194</v>
      </c>
      <c r="E183" s="252" t="s">
        <v>109</v>
      </c>
      <c r="F183" s="253" t="s">
        <v>196</v>
      </c>
      <c r="G183" s="251"/>
      <c r="H183" s="254">
        <v>126</v>
      </c>
      <c r="I183" s="255"/>
      <c r="J183" s="251"/>
      <c r="K183" s="251"/>
      <c r="L183" s="256"/>
      <c r="M183" s="257"/>
      <c r="N183" s="258"/>
      <c r="O183" s="258"/>
      <c r="P183" s="258"/>
      <c r="Q183" s="258"/>
      <c r="R183" s="258"/>
      <c r="S183" s="258"/>
      <c r="T183" s="259"/>
      <c r="AT183" s="260" t="s">
        <v>194</v>
      </c>
      <c r="AU183" s="260" t="s">
        <v>91</v>
      </c>
      <c r="AV183" s="13" t="s">
        <v>188</v>
      </c>
      <c r="AW183" s="13" t="s">
        <v>36</v>
      </c>
      <c r="AX183" s="13" t="s">
        <v>14</v>
      </c>
      <c r="AY183" s="260" t="s">
        <v>182</v>
      </c>
    </row>
    <row r="184" s="1" customFormat="1" ht="24" customHeight="1">
      <c r="B184" s="36"/>
      <c r="C184" s="222" t="s">
        <v>254</v>
      </c>
      <c r="D184" s="222" t="s">
        <v>184</v>
      </c>
      <c r="E184" s="223" t="s">
        <v>255</v>
      </c>
      <c r="F184" s="224" t="s">
        <v>256</v>
      </c>
      <c r="G184" s="225" t="s">
        <v>131</v>
      </c>
      <c r="H184" s="226">
        <v>9.4499999999999993</v>
      </c>
      <c r="I184" s="227"/>
      <c r="J184" s="228">
        <f>ROUND(I184*H184,2)</f>
        <v>0</v>
      </c>
      <c r="K184" s="224" t="s">
        <v>187</v>
      </c>
      <c r="L184" s="41"/>
      <c r="M184" s="229" t="s">
        <v>1</v>
      </c>
      <c r="N184" s="230" t="s">
        <v>47</v>
      </c>
      <c r="O184" s="84"/>
      <c r="P184" s="231">
        <f>O184*H184</f>
        <v>0</v>
      </c>
      <c r="Q184" s="231">
        <v>0</v>
      </c>
      <c r="R184" s="231">
        <f>Q184*H184</f>
        <v>0</v>
      </c>
      <c r="S184" s="231">
        <v>0</v>
      </c>
      <c r="T184" s="232">
        <f>S184*H184</f>
        <v>0</v>
      </c>
      <c r="AR184" s="233" t="s">
        <v>188</v>
      </c>
      <c r="AT184" s="233" t="s">
        <v>184</v>
      </c>
      <c r="AU184" s="233" t="s">
        <v>91</v>
      </c>
      <c r="AY184" s="15" t="s">
        <v>182</v>
      </c>
      <c r="BE184" s="234">
        <f>IF(N184="základní",J184,0)</f>
        <v>0</v>
      </c>
      <c r="BF184" s="234">
        <f>IF(N184="snížená",J184,0)</f>
        <v>0</v>
      </c>
      <c r="BG184" s="234">
        <f>IF(N184="zákl. přenesená",J184,0)</f>
        <v>0</v>
      </c>
      <c r="BH184" s="234">
        <f>IF(N184="sníž. přenesená",J184,0)</f>
        <v>0</v>
      </c>
      <c r="BI184" s="234">
        <f>IF(N184="nulová",J184,0)</f>
        <v>0</v>
      </c>
      <c r="BJ184" s="15" t="s">
        <v>14</v>
      </c>
      <c r="BK184" s="234">
        <f>ROUND(I184*H184,2)</f>
        <v>0</v>
      </c>
      <c r="BL184" s="15" t="s">
        <v>188</v>
      </c>
      <c r="BM184" s="233" t="s">
        <v>257</v>
      </c>
    </row>
    <row r="185" s="1" customFormat="1">
      <c r="B185" s="36"/>
      <c r="C185" s="37"/>
      <c r="D185" s="235" t="s">
        <v>190</v>
      </c>
      <c r="E185" s="37"/>
      <c r="F185" s="236" t="s">
        <v>258</v>
      </c>
      <c r="G185" s="37"/>
      <c r="H185" s="37"/>
      <c r="I185" s="138"/>
      <c r="J185" s="37"/>
      <c r="K185" s="37"/>
      <c r="L185" s="41"/>
      <c r="M185" s="237"/>
      <c r="N185" s="84"/>
      <c r="O185" s="84"/>
      <c r="P185" s="84"/>
      <c r="Q185" s="84"/>
      <c r="R185" s="84"/>
      <c r="S185" s="84"/>
      <c r="T185" s="85"/>
      <c r="AT185" s="15" t="s">
        <v>190</v>
      </c>
      <c r="AU185" s="15" t="s">
        <v>91</v>
      </c>
    </row>
    <row r="186" s="12" customFormat="1">
      <c r="B186" s="239"/>
      <c r="C186" s="240"/>
      <c r="D186" s="235" t="s">
        <v>194</v>
      </c>
      <c r="E186" s="241" t="s">
        <v>1</v>
      </c>
      <c r="F186" s="242" t="s">
        <v>259</v>
      </c>
      <c r="G186" s="240"/>
      <c r="H186" s="243">
        <v>9.4499999999999993</v>
      </c>
      <c r="I186" s="244"/>
      <c r="J186" s="240"/>
      <c r="K186" s="240"/>
      <c r="L186" s="245"/>
      <c r="M186" s="246"/>
      <c r="N186" s="247"/>
      <c r="O186" s="247"/>
      <c r="P186" s="247"/>
      <c r="Q186" s="247"/>
      <c r="R186" s="247"/>
      <c r="S186" s="247"/>
      <c r="T186" s="248"/>
      <c r="AT186" s="249" t="s">
        <v>194</v>
      </c>
      <c r="AU186" s="249" t="s">
        <v>91</v>
      </c>
      <c r="AV186" s="12" t="s">
        <v>91</v>
      </c>
      <c r="AW186" s="12" t="s">
        <v>36</v>
      </c>
      <c r="AX186" s="12" t="s">
        <v>82</v>
      </c>
      <c r="AY186" s="249" t="s">
        <v>182</v>
      </c>
    </row>
    <row r="187" s="13" customFormat="1">
      <c r="B187" s="250"/>
      <c r="C187" s="251"/>
      <c r="D187" s="235" t="s">
        <v>194</v>
      </c>
      <c r="E187" s="252" t="s">
        <v>135</v>
      </c>
      <c r="F187" s="253" t="s">
        <v>196</v>
      </c>
      <c r="G187" s="251"/>
      <c r="H187" s="254">
        <v>9.4499999999999993</v>
      </c>
      <c r="I187" s="255"/>
      <c r="J187" s="251"/>
      <c r="K187" s="251"/>
      <c r="L187" s="256"/>
      <c r="M187" s="257"/>
      <c r="N187" s="258"/>
      <c r="O187" s="258"/>
      <c r="P187" s="258"/>
      <c r="Q187" s="258"/>
      <c r="R187" s="258"/>
      <c r="S187" s="258"/>
      <c r="T187" s="259"/>
      <c r="AT187" s="260" t="s">
        <v>194</v>
      </c>
      <c r="AU187" s="260" t="s">
        <v>91</v>
      </c>
      <c r="AV187" s="13" t="s">
        <v>188</v>
      </c>
      <c r="AW187" s="13" t="s">
        <v>36</v>
      </c>
      <c r="AX187" s="13" t="s">
        <v>14</v>
      </c>
      <c r="AY187" s="260" t="s">
        <v>182</v>
      </c>
    </row>
    <row r="188" s="1" customFormat="1" ht="24" customHeight="1">
      <c r="B188" s="36"/>
      <c r="C188" s="222" t="s">
        <v>260</v>
      </c>
      <c r="D188" s="222" t="s">
        <v>184</v>
      </c>
      <c r="E188" s="223" t="s">
        <v>261</v>
      </c>
      <c r="F188" s="224" t="s">
        <v>262</v>
      </c>
      <c r="G188" s="225" t="s">
        <v>131</v>
      </c>
      <c r="H188" s="226">
        <v>9.4499999999999993</v>
      </c>
      <c r="I188" s="227"/>
      <c r="J188" s="228">
        <f>ROUND(I188*H188,2)</f>
        <v>0</v>
      </c>
      <c r="K188" s="224" t="s">
        <v>187</v>
      </c>
      <c r="L188" s="41"/>
      <c r="M188" s="229" t="s">
        <v>1</v>
      </c>
      <c r="N188" s="230" t="s">
        <v>47</v>
      </c>
      <c r="O188" s="84"/>
      <c r="P188" s="231">
        <f>O188*H188</f>
        <v>0</v>
      </c>
      <c r="Q188" s="231">
        <v>0</v>
      </c>
      <c r="R188" s="231">
        <f>Q188*H188</f>
        <v>0</v>
      </c>
      <c r="S188" s="231">
        <v>0</v>
      </c>
      <c r="T188" s="232">
        <f>S188*H188</f>
        <v>0</v>
      </c>
      <c r="AR188" s="233" t="s">
        <v>188</v>
      </c>
      <c r="AT188" s="233" t="s">
        <v>184</v>
      </c>
      <c r="AU188" s="233" t="s">
        <v>91</v>
      </c>
      <c r="AY188" s="15" t="s">
        <v>182</v>
      </c>
      <c r="BE188" s="234">
        <f>IF(N188="základní",J188,0)</f>
        <v>0</v>
      </c>
      <c r="BF188" s="234">
        <f>IF(N188="snížená",J188,0)</f>
        <v>0</v>
      </c>
      <c r="BG188" s="234">
        <f>IF(N188="zákl. přenesená",J188,0)</f>
        <v>0</v>
      </c>
      <c r="BH188" s="234">
        <f>IF(N188="sníž. přenesená",J188,0)</f>
        <v>0</v>
      </c>
      <c r="BI188" s="234">
        <f>IF(N188="nulová",J188,0)</f>
        <v>0</v>
      </c>
      <c r="BJ188" s="15" t="s">
        <v>14</v>
      </c>
      <c r="BK188" s="234">
        <f>ROUND(I188*H188,2)</f>
        <v>0</v>
      </c>
      <c r="BL188" s="15" t="s">
        <v>188</v>
      </c>
      <c r="BM188" s="233" t="s">
        <v>263</v>
      </c>
    </row>
    <row r="189" s="1" customFormat="1">
      <c r="B189" s="36"/>
      <c r="C189" s="37"/>
      <c r="D189" s="235" t="s">
        <v>190</v>
      </c>
      <c r="E189" s="37"/>
      <c r="F189" s="236" t="s">
        <v>264</v>
      </c>
      <c r="G189" s="37"/>
      <c r="H189" s="37"/>
      <c r="I189" s="138"/>
      <c r="J189" s="37"/>
      <c r="K189" s="37"/>
      <c r="L189" s="41"/>
      <c r="M189" s="237"/>
      <c r="N189" s="84"/>
      <c r="O189" s="84"/>
      <c r="P189" s="84"/>
      <c r="Q189" s="84"/>
      <c r="R189" s="84"/>
      <c r="S189" s="84"/>
      <c r="T189" s="85"/>
      <c r="AT189" s="15" t="s">
        <v>190</v>
      </c>
      <c r="AU189" s="15" t="s">
        <v>91</v>
      </c>
    </row>
    <row r="190" s="1" customFormat="1">
      <c r="B190" s="36"/>
      <c r="C190" s="37"/>
      <c r="D190" s="235" t="s">
        <v>192</v>
      </c>
      <c r="E190" s="37"/>
      <c r="F190" s="238" t="s">
        <v>265</v>
      </c>
      <c r="G190" s="37"/>
      <c r="H190" s="37"/>
      <c r="I190" s="138"/>
      <c r="J190" s="37"/>
      <c r="K190" s="37"/>
      <c r="L190" s="41"/>
      <c r="M190" s="237"/>
      <c r="N190" s="84"/>
      <c r="O190" s="84"/>
      <c r="P190" s="84"/>
      <c r="Q190" s="84"/>
      <c r="R190" s="84"/>
      <c r="S190" s="84"/>
      <c r="T190" s="85"/>
      <c r="AT190" s="15" t="s">
        <v>192</v>
      </c>
      <c r="AU190" s="15" t="s">
        <v>91</v>
      </c>
    </row>
    <row r="191" s="12" customFormat="1">
      <c r="B191" s="239"/>
      <c r="C191" s="240"/>
      <c r="D191" s="235" t="s">
        <v>194</v>
      </c>
      <c r="E191" s="241" t="s">
        <v>1</v>
      </c>
      <c r="F191" s="242" t="s">
        <v>135</v>
      </c>
      <c r="G191" s="240"/>
      <c r="H191" s="243">
        <v>9.4499999999999993</v>
      </c>
      <c r="I191" s="244"/>
      <c r="J191" s="240"/>
      <c r="K191" s="240"/>
      <c r="L191" s="245"/>
      <c r="M191" s="246"/>
      <c r="N191" s="247"/>
      <c r="O191" s="247"/>
      <c r="P191" s="247"/>
      <c r="Q191" s="247"/>
      <c r="R191" s="247"/>
      <c r="S191" s="247"/>
      <c r="T191" s="248"/>
      <c r="AT191" s="249" t="s">
        <v>194</v>
      </c>
      <c r="AU191" s="249" t="s">
        <v>91</v>
      </c>
      <c r="AV191" s="12" t="s">
        <v>91</v>
      </c>
      <c r="AW191" s="12" t="s">
        <v>36</v>
      </c>
      <c r="AX191" s="12" t="s">
        <v>82</v>
      </c>
      <c r="AY191" s="249" t="s">
        <v>182</v>
      </c>
    </row>
    <row r="192" s="13" customFormat="1">
      <c r="B192" s="250"/>
      <c r="C192" s="251"/>
      <c r="D192" s="235" t="s">
        <v>194</v>
      </c>
      <c r="E192" s="252" t="s">
        <v>1</v>
      </c>
      <c r="F192" s="253" t="s">
        <v>196</v>
      </c>
      <c r="G192" s="251"/>
      <c r="H192" s="254">
        <v>9.4499999999999993</v>
      </c>
      <c r="I192" s="255"/>
      <c r="J192" s="251"/>
      <c r="K192" s="251"/>
      <c r="L192" s="256"/>
      <c r="M192" s="257"/>
      <c r="N192" s="258"/>
      <c r="O192" s="258"/>
      <c r="P192" s="258"/>
      <c r="Q192" s="258"/>
      <c r="R192" s="258"/>
      <c r="S192" s="258"/>
      <c r="T192" s="259"/>
      <c r="AT192" s="260" t="s">
        <v>194</v>
      </c>
      <c r="AU192" s="260" t="s">
        <v>91</v>
      </c>
      <c r="AV192" s="13" t="s">
        <v>188</v>
      </c>
      <c r="AW192" s="13" t="s">
        <v>36</v>
      </c>
      <c r="AX192" s="13" t="s">
        <v>14</v>
      </c>
      <c r="AY192" s="260" t="s">
        <v>182</v>
      </c>
    </row>
    <row r="193" s="1" customFormat="1" ht="16.5" customHeight="1">
      <c r="B193" s="36"/>
      <c r="C193" s="222" t="s">
        <v>266</v>
      </c>
      <c r="D193" s="222" t="s">
        <v>184</v>
      </c>
      <c r="E193" s="223" t="s">
        <v>267</v>
      </c>
      <c r="F193" s="224" t="s">
        <v>268</v>
      </c>
      <c r="G193" s="225" t="s">
        <v>131</v>
      </c>
      <c r="H193" s="226">
        <v>9.4499999999999993</v>
      </c>
      <c r="I193" s="227"/>
      <c r="J193" s="228">
        <f>ROUND(I193*H193,2)</f>
        <v>0</v>
      </c>
      <c r="K193" s="224" t="s">
        <v>187</v>
      </c>
      <c r="L193" s="41"/>
      <c r="M193" s="229" t="s">
        <v>1</v>
      </c>
      <c r="N193" s="230" t="s">
        <v>47</v>
      </c>
      <c r="O193" s="84"/>
      <c r="P193" s="231">
        <f>O193*H193</f>
        <v>0</v>
      </c>
      <c r="Q193" s="231">
        <v>0</v>
      </c>
      <c r="R193" s="231">
        <f>Q193*H193</f>
        <v>0</v>
      </c>
      <c r="S193" s="231">
        <v>0</v>
      </c>
      <c r="T193" s="232">
        <f>S193*H193</f>
        <v>0</v>
      </c>
      <c r="AR193" s="233" t="s">
        <v>188</v>
      </c>
      <c r="AT193" s="233" t="s">
        <v>184</v>
      </c>
      <c r="AU193" s="233" t="s">
        <v>91</v>
      </c>
      <c r="AY193" s="15" t="s">
        <v>182</v>
      </c>
      <c r="BE193" s="234">
        <f>IF(N193="základní",J193,0)</f>
        <v>0</v>
      </c>
      <c r="BF193" s="234">
        <f>IF(N193="snížená",J193,0)</f>
        <v>0</v>
      </c>
      <c r="BG193" s="234">
        <f>IF(N193="zákl. přenesená",J193,0)</f>
        <v>0</v>
      </c>
      <c r="BH193" s="234">
        <f>IF(N193="sníž. přenesená",J193,0)</f>
        <v>0</v>
      </c>
      <c r="BI193" s="234">
        <f>IF(N193="nulová",J193,0)</f>
        <v>0</v>
      </c>
      <c r="BJ193" s="15" t="s">
        <v>14</v>
      </c>
      <c r="BK193" s="234">
        <f>ROUND(I193*H193,2)</f>
        <v>0</v>
      </c>
      <c r="BL193" s="15" t="s">
        <v>188</v>
      </c>
      <c r="BM193" s="233" t="s">
        <v>269</v>
      </c>
    </row>
    <row r="194" s="1" customFormat="1">
      <c r="B194" s="36"/>
      <c r="C194" s="37"/>
      <c r="D194" s="235" t="s">
        <v>190</v>
      </c>
      <c r="E194" s="37"/>
      <c r="F194" s="236" t="s">
        <v>270</v>
      </c>
      <c r="G194" s="37"/>
      <c r="H194" s="37"/>
      <c r="I194" s="138"/>
      <c r="J194" s="37"/>
      <c r="K194" s="37"/>
      <c r="L194" s="41"/>
      <c r="M194" s="237"/>
      <c r="N194" s="84"/>
      <c r="O194" s="84"/>
      <c r="P194" s="84"/>
      <c r="Q194" s="84"/>
      <c r="R194" s="84"/>
      <c r="S194" s="84"/>
      <c r="T194" s="85"/>
      <c r="AT194" s="15" t="s">
        <v>190</v>
      </c>
      <c r="AU194" s="15" t="s">
        <v>91</v>
      </c>
    </row>
    <row r="195" s="1" customFormat="1">
      <c r="B195" s="36"/>
      <c r="C195" s="37"/>
      <c r="D195" s="235" t="s">
        <v>192</v>
      </c>
      <c r="E195" s="37"/>
      <c r="F195" s="238" t="s">
        <v>271</v>
      </c>
      <c r="G195" s="37"/>
      <c r="H195" s="37"/>
      <c r="I195" s="138"/>
      <c r="J195" s="37"/>
      <c r="K195" s="37"/>
      <c r="L195" s="41"/>
      <c r="M195" s="237"/>
      <c r="N195" s="84"/>
      <c r="O195" s="84"/>
      <c r="P195" s="84"/>
      <c r="Q195" s="84"/>
      <c r="R195" s="84"/>
      <c r="S195" s="84"/>
      <c r="T195" s="85"/>
      <c r="AT195" s="15" t="s">
        <v>192</v>
      </c>
      <c r="AU195" s="15" t="s">
        <v>91</v>
      </c>
    </row>
    <row r="196" s="12" customFormat="1">
      <c r="B196" s="239"/>
      <c r="C196" s="240"/>
      <c r="D196" s="235" t="s">
        <v>194</v>
      </c>
      <c r="E196" s="241" t="s">
        <v>1</v>
      </c>
      <c r="F196" s="242" t="s">
        <v>135</v>
      </c>
      <c r="G196" s="240"/>
      <c r="H196" s="243">
        <v>9.4499999999999993</v>
      </c>
      <c r="I196" s="244"/>
      <c r="J196" s="240"/>
      <c r="K196" s="240"/>
      <c r="L196" s="245"/>
      <c r="M196" s="246"/>
      <c r="N196" s="247"/>
      <c r="O196" s="247"/>
      <c r="P196" s="247"/>
      <c r="Q196" s="247"/>
      <c r="R196" s="247"/>
      <c r="S196" s="247"/>
      <c r="T196" s="248"/>
      <c r="AT196" s="249" t="s">
        <v>194</v>
      </c>
      <c r="AU196" s="249" t="s">
        <v>91</v>
      </c>
      <c r="AV196" s="12" t="s">
        <v>91</v>
      </c>
      <c r="AW196" s="12" t="s">
        <v>36</v>
      </c>
      <c r="AX196" s="12" t="s">
        <v>82</v>
      </c>
      <c r="AY196" s="249" t="s">
        <v>182</v>
      </c>
    </row>
    <row r="197" s="13" customFormat="1">
      <c r="B197" s="250"/>
      <c r="C197" s="251"/>
      <c r="D197" s="235" t="s">
        <v>194</v>
      </c>
      <c r="E197" s="252" t="s">
        <v>1</v>
      </c>
      <c r="F197" s="253" t="s">
        <v>196</v>
      </c>
      <c r="G197" s="251"/>
      <c r="H197" s="254">
        <v>9.4499999999999993</v>
      </c>
      <c r="I197" s="255"/>
      <c r="J197" s="251"/>
      <c r="K197" s="251"/>
      <c r="L197" s="256"/>
      <c r="M197" s="257"/>
      <c r="N197" s="258"/>
      <c r="O197" s="258"/>
      <c r="P197" s="258"/>
      <c r="Q197" s="258"/>
      <c r="R197" s="258"/>
      <c r="S197" s="258"/>
      <c r="T197" s="259"/>
      <c r="AT197" s="260" t="s">
        <v>194</v>
      </c>
      <c r="AU197" s="260" t="s">
        <v>91</v>
      </c>
      <c r="AV197" s="13" t="s">
        <v>188</v>
      </c>
      <c r="AW197" s="13" t="s">
        <v>36</v>
      </c>
      <c r="AX197" s="13" t="s">
        <v>14</v>
      </c>
      <c r="AY197" s="260" t="s">
        <v>182</v>
      </c>
    </row>
    <row r="198" s="1" customFormat="1" ht="24" customHeight="1">
      <c r="B198" s="36"/>
      <c r="C198" s="222" t="s">
        <v>272</v>
      </c>
      <c r="D198" s="222" t="s">
        <v>184</v>
      </c>
      <c r="E198" s="223" t="s">
        <v>273</v>
      </c>
      <c r="F198" s="224" t="s">
        <v>274</v>
      </c>
      <c r="G198" s="225" t="s">
        <v>100</v>
      </c>
      <c r="H198" s="226">
        <v>17.483000000000001</v>
      </c>
      <c r="I198" s="227"/>
      <c r="J198" s="228">
        <f>ROUND(I198*H198,2)</f>
        <v>0</v>
      </c>
      <c r="K198" s="224" t="s">
        <v>187</v>
      </c>
      <c r="L198" s="41"/>
      <c r="M198" s="229" t="s">
        <v>1</v>
      </c>
      <c r="N198" s="230" t="s">
        <v>47</v>
      </c>
      <c r="O198" s="84"/>
      <c r="P198" s="231">
        <f>O198*H198</f>
        <v>0</v>
      </c>
      <c r="Q198" s="231">
        <v>0</v>
      </c>
      <c r="R198" s="231">
        <f>Q198*H198</f>
        <v>0</v>
      </c>
      <c r="S198" s="231">
        <v>0</v>
      </c>
      <c r="T198" s="232">
        <f>S198*H198</f>
        <v>0</v>
      </c>
      <c r="AR198" s="233" t="s">
        <v>188</v>
      </c>
      <c r="AT198" s="233" t="s">
        <v>184</v>
      </c>
      <c r="AU198" s="233" t="s">
        <v>91</v>
      </c>
      <c r="AY198" s="15" t="s">
        <v>182</v>
      </c>
      <c r="BE198" s="234">
        <f>IF(N198="základní",J198,0)</f>
        <v>0</v>
      </c>
      <c r="BF198" s="234">
        <f>IF(N198="snížená",J198,0)</f>
        <v>0</v>
      </c>
      <c r="BG198" s="234">
        <f>IF(N198="zákl. přenesená",J198,0)</f>
        <v>0</v>
      </c>
      <c r="BH198" s="234">
        <f>IF(N198="sníž. přenesená",J198,0)</f>
        <v>0</v>
      </c>
      <c r="BI198" s="234">
        <f>IF(N198="nulová",J198,0)</f>
        <v>0</v>
      </c>
      <c r="BJ198" s="15" t="s">
        <v>14</v>
      </c>
      <c r="BK198" s="234">
        <f>ROUND(I198*H198,2)</f>
        <v>0</v>
      </c>
      <c r="BL198" s="15" t="s">
        <v>188</v>
      </c>
      <c r="BM198" s="233" t="s">
        <v>275</v>
      </c>
    </row>
    <row r="199" s="1" customFormat="1">
      <c r="B199" s="36"/>
      <c r="C199" s="37"/>
      <c r="D199" s="235" t="s">
        <v>190</v>
      </c>
      <c r="E199" s="37"/>
      <c r="F199" s="236" t="s">
        <v>276</v>
      </c>
      <c r="G199" s="37"/>
      <c r="H199" s="37"/>
      <c r="I199" s="138"/>
      <c r="J199" s="37"/>
      <c r="K199" s="37"/>
      <c r="L199" s="41"/>
      <c r="M199" s="237"/>
      <c r="N199" s="84"/>
      <c r="O199" s="84"/>
      <c r="P199" s="84"/>
      <c r="Q199" s="84"/>
      <c r="R199" s="84"/>
      <c r="S199" s="84"/>
      <c r="T199" s="85"/>
      <c r="AT199" s="15" t="s">
        <v>190</v>
      </c>
      <c r="AU199" s="15" t="s">
        <v>91</v>
      </c>
    </row>
    <row r="200" s="1" customFormat="1">
      <c r="B200" s="36"/>
      <c r="C200" s="37"/>
      <c r="D200" s="235" t="s">
        <v>192</v>
      </c>
      <c r="E200" s="37"/>
      <c r="F200" s="238" t="s">
        <v>277</v>
      </c>
      <c r="G200" s="37"/>
      <c r="H200" s="37"/>
      <c r="I200" s="138"/>
      <c r="J200" s="37"/>
      <c r="K200" s="37"/>
      <c r="L200" s="41"/>
      <c r="M200" s="237"/>
      <c r="N200" s="84"/>
      <c r="O200" s="84"/>
      <c r="P200" s="84"/>
      <c r="Q200" s="84"/>
      <c r="R200" s="84"/>
      <c r="S200" s="84"/>
      <c r="T200" s="85"/>
      <c r="AT200" s="15" t="s">
        <v>192</v>
      </c>
      <c r="AU200" s="15" t="s">
        <v>91</v>
      </c>
    </row>
    <row r="201" s="12" customFormat="1">
      <c r="B201" s="239"/>
      <c r="C201" s="240"/>
      <c r="D201" s="235" t="s">
        <v>194</v>
      </c>
      <c r="E201" s="241" t="s">
        <v>1</v>
      </c>
      <c r="F201" s="242" t="s">
        <v>278</v>
      </c>
      <c r="G201" s="240"/>
      <c r="H201" s="243">
        <v>17.483000000000001</v>
      </c>
      <c r="I201" s="244"/>
      <c r="J201" s="240"/>
      <c r="K201" s="240"/>
      <c r="L201" s="245"/>
      <c r="M201" s="246"/>
      <c r="N201" s="247"/>
      <c r="O201" s="247"/>
      <c r="P201" s="247"/>
      <c r="Q201" s="247"/>
      <c r="R201" s="247"/>
      <c r="S201" s="247"/>
      <c r="T201" s="248"/>
      <c r="AT201" s="249" t="s">
        <v>194</v>
      </c>
      <c r="AU201" s="249" t="s">
        <v>91</v>
      </c>
      <c r="AV201" s="12" t="s">
        <v>91</v>
      </c>
      <c r="AW201" s="12" t="s">
        <v>36</v>
      </c>
      <c r="AX201" s="12" t="s">
        <v>82</v>
      </c>
      <c r="AY201" s="249" t="s">
        <v>182</v>
      </c>
    </row>
    <row r="202" s="13" customFormat="1">
      <c r="B202" s="250"/>
      <c r="C202" s="251"/>
      <c r="D202" s="235" t="s">
        <v>194</v>
      </c>
      <c r="E202" s="252" t="s">
        <v>1</v>
      </c>
      <c r="F202" s="253" t="s">
        <v>196</v>
      </c>
      <c r="G202" s="251"/>
      <c r="H202" s="254">
        <v>17.483000000000001</v>
      </c>
      <c r="I202" s="255"/>
      <c r="J202" s="251"/>
      <c r="K202" s="251"/>
      <c r="L202" s="256"/>
      <c r="M202" s="257"/>
      <c r="N202" s="258"/>
      <c r="O202" s="258"/>
      <c r="P202" s="258"/>
      <c r="Q202" s="258"/>
      <c r="R202" s="258"/>
      <c r="S202" s="258"/>
      <c r="T202" s="259"/>
      <c r="AT202" s="260" t="s">
        <v>194</v>
      </c>
      <c r="AU202" s="260" t="s">
        <v>91</v>
      </c>
      <c r="AV202" s="13" t="s">
        <v>188</v>
      </c>
      <c r="AW202" s="13" t="s">
        <v>36</v>
      </c>
      <c r="AX202" s="13" t="s">
        <v>14</v>
      </c>
      <c r="AY202" s="260" t="s">
        <v>182</v>
      </c>
    </row>
    <row r="203" s="1" customFormat="1" ht="24" customHeight="1">
      <c r="B203" s="36"/>
      <c r="C203" s="222" t="s">
        <v>279</v>
      </c>
      <c r="D203" s="222" t="s">
        <v>184</v>
      </c>
      <c r="E203" s="223" t="s">
        <v>280</v>
      </c>
      <c r="F203" s="224" t="s">
        <v>281</v>
      </c>
      <c r="G203" s="225" t="s">
        <v>114</v>
      </c>
      <c r="H203" s="226">
        <v>63</v>
      </c>
      <c r="I203" s="227"/>
      <c r="J203" s="228">
        <f>ROUND(I203*H203,2)</f>
        <v>0</v>
      </c>
      <c r="K203" s="224" t="s">
        <v>1</v>
      </c>
      <c r="L203" s="41"/>
      <c r="M203" s="229" t="s">
        <v>1</v>
      </c>
      <c r="N203" s="230" t="s">
        <v>47</v>
      </c>
      <c r="O203" s="84"/>
      <c r="P203" s="231">
        <f>O203*H203</f>
        <v>0</v>
      </c>
      <c r="Q203" s="231">
        <v>0</v>
      </c>
      <c r="R203" s="231">
        <f>Q203*H203</f>
        <v>0</v>
      </c>
      <c r="S203" s="231">
        <v>0</v>
      </c>
      <c r="T203" s="232">
        <f>S203*H203</f>
        <v>0</v>
      </c>
      <c r="AR203" s="233" t="s">
        <v>188</v>
      </c>
      <c r="AT203" s="233" t="s">
        <v>184</v>
      </c>
      <c r="AU203" s="233" t="s">
        <v>91</v>
      </c>
      <c r="AY203" s="15" t="s">
        <v>182</v>
      </c>
      <c r="BE203" s="234">
        <f>IF(N203="základní",J203,0)</f>
        <v>0</v>
      </c>
      <c r="BF203" s="234">
        <f>IF(N203="snížená",J203,0)</f>
        <v>0</v>
      </c>
      <c r="BG203" s="234">
        <f>IF(N203="zákl. přenesená",J203,0)</f>
        <v>0</v>
      </c>
      <c r="BH203" s="234">
        <f>IF(N203="sníž. přenesená",J203,0)</f>
        <v>0</v>
      </c>
      <c r="BI203" s="234">
        <f>IF(N203="nulová",J203,0)</f>
        <v>0</v>
      </c>
      <c r="BJ203" s="15" t="s">
        <v>14</v>
      </c>
      <c r="BK203" s="234">
        <f>ROUND(I203*H203,2)</f>
        <v>0</v>
      </c>
      <c r="BL203" s="15" t="s">
        <v>188</v>
      </c>
      <c r="BM203" s="233" t="s">
        <v>282</v>
      </c>
    </row>
    <row r="204" s="1" customFormat="1">
      <c r="B204" s="36"/>
      <c r="C204" s="37"/>
      <c r="D204" s="235" t="s">
        <v>190</v>
      </c>
      <c r="E204" s="37"/>
      <c r="F204" s="236" t="s">
        <v>283</v>
      </c>
      <c r="G204" s="37"/>
      <c r="H204" s="37"/>
      <c r="I204" s="138"/>
      <c r="J204" s="37"/>
      <c r="K204" s="37"/>
      <c r="L204" s="41"/>
      <c r="M204" s="237"/>
      <c r="N204" s="84"/>
      <c r="O204" s="84"/>
      <c r="P204" s="84"/>
      <c r="Q204" s="84"/>
      <c r="R204" s="84"/>
      <c r="S204" s="84"/>
      <c r="T204" s="85"/>
      <c r="AT204" s="15" t="s">
        <v>190</v>
      </c>
      <c r="AU204" s="15" t="s">
        <v>91</v>
      </c>
    </row>
    <row r="205" s="1" customFormat="1">
      <c r="B205" s="36"/>
      <c r="C205" s="37"/>
      <c r="D205" s="235" t="s">
        <v>192</v>
      </c>
      <c r="E205" s="37"/>
      <c r="F205" s="238" t="s">
        <v>284</v>
      </c>
      <c r="G205" s="37"/>
      <c r="H205" s="37"/>
      <c r="I205" s="138"/>
      <c r="J205" s="37"/>
      <c r="K205" s="37"/>
      <c r="L205" s="41"/>
      <c r="M205" s="237"/>
      <c r="N205" s="84"/>
      <c r="O205" s="84"/>
      <c r="P205" s="84"/>
      <c r="Q205" s="84"/>
      <c r="R205" s="84"/>
      <c r="S205" s="84"/>
      <c r="T205" s="85"/>
      <c r="AT205" s="15" t="s">
        <v>192</v>
      </c>
      <c r="AU205" s="15" t="s">
        <v>91</v>
      </c>
    </row>
    <row r="206" s="12" customFormat="1">
      <c r="B206" s="239"/>
      <c r="C206" s="240"/>
      <c r="D206" s="235" t="s">
        <v>194</v>
      </c>
      <c r="E206" s="241" t="s">
        <v>1</v>
      </c>
      <c r="F206" s="242" t="s">
        <v>285</v>
      </c>
      <c r="G206" s="240"/>
      <c r="H206" s="243">
        <v>63</v>
      </c>
      <c r="I206" s="244"/>
      <c r="J206" s="240"/>
      <c r="K206" s="240"/>
      <c r="L206" s="245"/>
      <c r="M206" s="246"/>
      <c r="N206" s="247"/>
      <c r="O206" s="247"/>
      <c r="P206" s="247"/>
      <c r="Q206" s="247"/>
      <c r="R206" s="247"/>
      <c r="S206" s="247"/>
      <c r="T206" s="248"/>
      <c r="AT206" s="249" t="s">
        <v>194</v>
      </c>
      <c r="AU206" s="249" t="s">
        <v>91</v>
      </c>
      <c r="AV206" s="12" t="s">
        <v>91</v>
      </c>
      <c r="AW206" s="12" t="s">
        <v>36</v>
      </c>
      <c r="AX206" s="12" t="s">
        <v>82</v>
      </c>
      <c r="AY206" s="249" t="s">
        <v>182</v>
      </c>
    </row>
    <row r="207" s="13" customFormat="1">
      <c r="B207" s="250"/>
      <c r="C207" s="251"/>
      <c r="D207" s="235" t="s">
        <v>194</v>
      </c>
      <c r="E207" s="252" t="s">
        <v>1</v>
      </c>
      <c r="F207" s="253" t="s">
        <v>196</v>
      </c>
      <c r="G207" s="251"/>
      <c r="H207" s="254">
        <v>63</v>
      </c>
      <c r="I207" s="255"/>
      <c r="J207" s="251"/>
      <c r="K207" s="251"/>
      <c r="L207" s="256"/>
      <c r="M207" s="257"/>
      <c r="N207" s="258"/>
      <c r="O207" s="258"/>
      <c r="P207" s="258"/>
      <c r="Q207" s="258"/>
      <c r="R207" s="258"/>
      <c r="S207" s="258"/>
      <c r="T207" s="259"/>
      <c r="AT207" s="260" t="s">
        <v>194</v>
      </c>
      <c r="AU207" s="260" t="s">
        <v>91</v>
      </c>
      <c r="AV207" s="13" t="s">
        <v>188</v>
      </c>
      <c r="AW207" s="13" t="s">
        <v>36</v>
      </c>
      <c r="AX207" s="13" t="s">
        <v>14</v>
      </c>
      <c r="AY207" s="260" t="s">
        <v>182</v>
      </c>
    </row>
    <row r="208" s="1" customFormat="1" ht="16.5" customHeight="1">
      <c r="B208" s="36"/>
      <c r="C208" s="261" t="s">
        <v>8</v>
      </c>
      <c r="D208" s="261" t="s">
        <v>286</v>
      </c>
      <c r="E208" s="262" t="s">
        <v>287</v>
      </c>
      <c r="F208" s="263" t="s">
        <v>288</v>
      </c>
      <c r="G208" s="264" t="s">
        <v>100</v>
      </c>
      <c r="H208" s="265">
        <v>17.483000000000001</v>
      </c>
      <c r="I208" s="266"/>
      <c r="J208" s="267">
        <f>ROUND(I208*H208,2)</f>
        <v>0</v>
      </c>
      <c r="K208" s="263" t="s">
        <v>187</v>
      </c>
      <c r="L208" s="268"/>
      <c r="M208" s="269" t="s">
        <v>1</v>
      </c>
      <c r="N208" s="270" t="s">
        <v>47</v>
      </c>
      <c r="O208" s="84"/>
      <c r="P208" s="231">
        <f>O208*H208</f>
        <v>0</v>
      </c>
      <c r="Q208" s="231">
        <v>1</v>
      </c>
      <c r="R208" s="231">
        <f>Q208*H208</f>
        <v>17.483000000000001</v>
      </c>
      <c r="S208" s="231">
        <v>0</v>
      </c>
      <c r="T208" s="232">
        <f>S208*H208</f>
        <v>0</v>
      </c>
      <c r="AR208" s="233" t="s">
        <v>237</v>
      </c>
      <c r="AT208" s="233" t="s">
        <v>286</v>
      </c>
      <c r="AU208" s="233" t="s">
        <v>91</v>
      </c>
      <c r="AY208" s="15" t="s">
        <v>182</v>
      </c>
      <c r="BE208" s="234">
        <f>IF(N208="základní",J208,0)</f>
        <v>0</v>
      </c>
      <c r="BF208" s="234">
        <f>IF(N208="snížená",J208,0)</f>
        <v>0</v>
      </c>
      <c r="BG208" s="234">
        <f>IF(N208="zákl. přenesená",J208,0)</f>
        <v>0</v>
      </c>
      <c r="BH208" s="234">
        <f>IF(N208="sníž. přenesená",J208,0)</f>
        <v>0</v>
      </c>
      <c r="BI208" s="234">
        <f>IF(N208="nulová",J208,0)</f>
        <v>0</v>
      </c>
      <c r="BJ208" s="15" t="s">
        <v>14</v>
      </c>
      <c r="BK208" s="234">
        <f>ROUND(I208*H208,2)</f>
        <v>0</v>
      </c>
      <c r="BL208" s="15" t="s">
        <v>188</v>
      </c>
      <c r="BM208" s="233" t="s">
        <v>289</v>
      </c>
    </row>
    <row r="209" s="1" customFormat="1">
      <c r="B209" s="36"/>
      <c r="C209" s="37"/>
      <c r="D209" s="235" t="s">
        <v>190</v>
      </c>
      <c r="E209" s="37"/>
      <c r="F209" s="236" t="s">
        <v>288</v>
      </c>
      <c r="G209" s="37"/>
      <c r="H209" s="37"/>
      <c r="I209" s="138"/>
      <c r="J209" s="37"/>
      <c r="K209" s="37"/>
      <c r="L209" s="41"/>
      <c r="M209" s="237"/>
      <c r="N209" s="84"/>
      <c r="O209" s="84"/>
      <c r="P209" s="84"/>
      <c r="Q209" s="84"/>
      <c r="R209" s="84"/>
      <c r="S209" s="84"/>
      <c r="T209" s="85"/>
      <c r="AT209" s="15" t="s">
        <v>190</v>
      </c>
      <c r="AU209" s="15" t="s">
        <v>91</v>
      </c>
    </row>
    <row r="210" s="12" customFormat="1">
      <c r="B210" s="239"/>
      <c r="C210" s="240"/>
      <c r="D210" s="235" t="s">
        <v>194</v>
      </c>
      <c r="E210" s="241" t="s">
        <v>1</v>
      </c>
      <c r="F210" s="242" t="s">
        <v>278</v>
      </c>
      <c r="G210" s="240"/>
      <c r="H210" s="243">
        <v>17.483000000000001</v>
      </c>
      <c r="I210" s="244"/>
      <c r="J210" s="240"/>
      <c r="K210" s="240"/>
      <c r="L210" s="245"/>
      <c r="M210" s="246"/>
      <c r="N210" s="247"/>
      <c r="O210" s="247"/>
      <c r="P210" s="247"/>
      <c r="Q210" s="247"/>
      <c r="R210" s="247"/>
      <c r="S210" s="247"/>
      <c r="T210" s="248"/>
      <c r="AT210" s="249" t="s">
        <v>194</v>
      </c>
      <c r="AU210" s="249" t="s">
        <v>91</v>
      </c>
      <c r="AV210" s="12" t="s">
        <v>91</v>
      </c>
      <c r="AW210" s="12" t="s">
        <v>36</v>
      </c>
      <c r="AX210" s="12" t="s">
        <v>82</v>
      </c>
      <c r="AY210" s="249" t="s">
        <v>182</v>
      </c>
    </row>
    <row r="211" s="13" customFormat="1">
      <c r="B211" s="250"/>
      <c r="C211" s="251"/>
      <c r="D211" s="235" t="s">
        <v>194</v>
      </c>
      <c r="E211" s="252" t="s">
        <v>1</v>
      </c>
      <c r="F211" s="253" t="s">
        <v>196</v>
      </c>
      <c r="G211" s="251"/>
      <c r="H211" s="254">
        <v>17.483000000000001</v>
      </c>
      <c r="I211" s="255"/>
      <c r="J211" s="251"/>
      <c r="K211" s="251"/>
      <c r="L211" s="256"/>
      <c r="M211" s="257"/>
      <c r="N211" s="258"/>
      <c r="O211" s="258"/>
      <c r="P211" s="258"/>
      <c r="Q211" s="258"/>
      <c r="R211" s="258"/>
      <c r="S211" s="258"/>
      <c r="T211" s="259"/>
      <c r="AT211" s="260" t="s">
        <v>194</v>
      </c>
      <c r="AU211" s="260" t="s">
        <v>91</v>
      </c>
      <c r="AV211" s="13" t="s">
        <v>188</v>
      </c>
      <c r="AW211" s="13" t="s">
        <v>36</v>
      </c>
      <c r="AX211" s="13" t="s">
        <v>14</v>
      </c>
      <c r="AY211" s="260" t="s">
        <v>182</v>
      </c>
    </row>
    <row r="212" s="1" customFormat="1" ht="24" customHeight="1">
      <c r="B212" s="36"/>
      <c r="C212" s="222" t="s">
        <v>290</v>
      </c>
      <c r="D212" s="222" t="s">
        <v>184</v>
      </c>
      <c r="E212" s="223" t="s">
        <v>291</v>
      </c>
      <c r="F212" s="224" t="s">
        <v>292</v>
      </c>
      <c r="G212" s="225" t="s">
        <v>114</v>
      </c>
      <c r="H212" s="226">
        <v>63</v>
      </c>
      <c r="I212" s="227"/>
      <c r="J212" s="228">
        <f>ROUND(I212*H212,2)</f>
        <v>0</v>
      </c>
      <c r="K212" s="224" t="s">
        <v>187</v>
      </c>
      <c r="L212" s="41"/>
      <c r="M212" s="229" t="s">
        <v>1</v>
      </c>
      <c r="N212" s="230" t="s">
        <v>47</v>
      </c>
      <c r="O212" s="84"/>
      <c r="P212" s="231">
        <f>O212*H212</f>
        <v>0</v>
      </c>
      <c r="Q212" s="231">
        <v>0</v>
      </c>
      <c r="R212" s="231">
        <f>Q212*H212</f>
        <v>0</v>
      </c>
      <c r="S212" s="231">
        <v>0</v>
      </c>
      <c r="T212" s="232">
        <f>S212*H212</f>
        <v>0</v>
      </c>
      <c r="AR212" s="233" t="s">
        <v>188</v>
      </c>
      <c r="AT212" s="233" t="s">
        <v>184</v>
      </c>
      <c r="AU212" s="233" t="s">
        <v>91</v>
      </c>
      <c r="AY212" s="15" t="s">
        <v>182</v>
      </c>
      <c r="BE212" s="234">
        <f>IF(N212="základní",J212,0)</f>
        <v>0</v>
      </c>
      <c r="BF212" s="234">
        <f>IF(N212="snížená",J212,0)</f>
        <v>0</v>
      </c>
      <c r="BG212" s="234">
        <f>IF(N212="zákl. přenesená",J212,0)</f>
        <v>0</v>
      </c>
      <c r="BH212" s="234">
        <f>IF(N212="sníž. přenesená",J212,0)</f>
        <v>0</v>
      </c>
      <c r="BI212" s="234">
        <f>IF(N212="nulová",J212,0)</f>
        <v>0</v>
      </c>
      <c r="BJ212" s="15" t="s">
        <v>14</v>
      </c>
      <c r="BK212" s="234">
        <f>ROUND(I212*H212,2)</f>
        <v>0</v>
      </c>
      <c r="BL212" s="15" t="s">
        <v>188</v>
      </c>
      <c r="BM212" s="233" t="s">
        <v>293</v>
      </c>
    </row>
    <row r="213" s="1" customFormat="1">
      <c r="B213" s="36"/>
      <c r="C213" s="37"/>
      <c r="D213" s="235" t="s">
        <v>190</v>
      </c>
      <c r="E213" s="37"/>
      <c r="F213" s="236" t="s">
        <v>294</v>
      </c>
      <c r="G213" s="37"/>
      <c r="H213" s="37"/>
      <c r="I213" s="138"/>
      <c r="J213" s="37"/>
      <c r="K213" s="37"/>
      <c r="L213" s="41"/>
      <c r="M213" s="237"/>
      <c r="N213" s="84"/>
      <c r="O213" s="84"/>
      <c r="P213" s="84"/>
      <c r="Q213" s="84"/>
      <c r="R213" s="84"/>
      <c r="S213" s="84"/>
      <c r="T213" s="85"/>
      <c r="AT213" s="15" t="s">
        <v>190</v>
      </c>
      <c r="AU213" s="15" t="s">
        <v>91</v>
      </c>
    </row>
    <row r="214" s="1" customFormat="1">
      <c r="B214" s="36"/>
      <c r="C214" s="37"/>
      <c r="D214" s="235" t="s">
        <v>192</v>
      </c>
      <c r="E214" s="37"/>
      <c r="F214" s="238" t="s">
        <v>295</v>
      </c>
      <c r="G214" s="37"/>
      <c r="H214" s="37"/>
      <c r="I214" s="138"/>
      <c r="J214" s="37"/>
      <c r="K214" s="37"/>
      <c r="L214" s="41"/>
      <c r="M214" s="237"/>
      <c r="N214" s="84"/>
      <c r="O214" s="84"/>
      <c r="P214" s="84"/>
      <c r="Q214" s="84"/>
      <c r="R214" s="84"/>
      <c r="S214" s="84"/>
      <c r="T214" s="85"/>
      <c r="AT214" s="15" t="s">
        <v>192</v>
      </c>
      <c r="AU214" s="15" t="s">
        <v>91</v>
      </c>
    </row>
    <row r="215" s="12" customFormat="1">
      <c r="B215" s="239"/>
      <c r="C215" s="240"/>
      <c r="D215" s="235" t="s">
        <v>194</v>
      </c>
      <c r="E215" s="241" t="s">
        <v>1</v>
      </c>
      <c r="F215" s="242" t="s">
        <v>285</v>
      </c>
      <c r="G215" s="240"/>
      <c r="H215" s="243">
        <v>63</v>
      </c>
      <c r="I215" s="244"/>
      <c r="J215" s="240"/>
      <c r="K215" s="240"/>
      <c r="L215" s="245"/>
      <c r="M215" s="246"/>
      <c r="N215" s="247"/>
      <c r="O215" s="247"/>
      <c r="P215" s="247"/>
      <c r="Q215" s="247"/>
      <c r="R215" s="247"/>
      <c r="S215" s="247"/>
      <c r="T215" s="248"/>
      <c r="AT215" s="249" t="s">
        <v>194</v>
      </c>
      <c r="AU215" s="249" t="s">
        <v>91</v>
      </c>
      <c r="AV215" s="12" t="s">
        <v>91</v>
      </c>
      <c r="AW215" s="12" t="s">
        <v>36</v>
      </c>
      <c r="AX215" s="12" t="s">
        <v>82</v>
      </c>
      <c r="AY215" s="249" t="s">
        <v>182</v>
      </c>
    </row>
    <row r="216" s="13" customFormat="1">
      <c r="B216" s="250"/>
      <c r="C216" s="251"/>
      <c r="D216" s="235" t="s">
        <v>194</v>
      </c>
      <c r="E216" s="252" t="s">
        <v>1</v>
      </c>
      <c r="F216" s="253" t="s">
        <v>196</v>
      </c>
      <c r="G216" s="251"/>
      <c r="H216" s="254">
        <v>63</v>
      </c>
      <c r="I216" s="255"/>
      <c r="J216" s="251"/>
      <c r="K216" s="251"/>
      <c r="L216" s="256"/>
      <c r="M216" s="257"/>
      <c r="N216" s="258"/>
      <c r="O216" s="258"/>
      <c r="P216" s="258"/>
      <c r="Q216" s="258"/>
      <c r="R216" s="258"/>
      <c r="S216" s="258"/>
      <c r="T216" s="259"/>
      <c r="AT216" s="260" t="s">
        <v>194</v>
      </c>
      <c r="AU216" s="260" t="s">
        <v>91</v>
      </c>
      <c r="AV216" s="13" t="s">
        <v>188</v>
      </c>
      <c r="AW216" s="13" t="s">
        <v>36</v>
      </c>
      <c r="AX216" s="13" t="s">
        <v>14</v>
      </c>
      <c r="AY216" s="260" t="s">
        <v>182</v>
      </c>
    </row>
    <row r="217" s="1" customFormat="1" ht="16.5" customHeight="1">
      <c r="B217" s="36"/>
      <c r="C217" s="261" t="s">
        <v>296</v>
      </c>
      <c r="D217" s="261" t="s">
        <v>286</v>
      </c>
      <c r="E217" s="262" t="s">
        <v>297</v>
      </c>
      <c r="F217" s="263" t="s">
        <v>298</v>
      </c>
      <c r="G217" s="264" t="s">
        <v>299</v>
      </c>
      <c r="H217" s="265">
        <v>0.94499999999999995</v>
      </c>
      <c r="I217" s="266"/>
      <c r="J217" s="267">
        <f>ROUND(I217*H217,2)</f>
        <v>0</v>
      </c>
      <c r="K217" s="263" t="s">
        <v>187</v>
      </c>
      <c r="L217" s="268"/>
      <c r="M217" s="269" t="s">
        <v>1</v>
      </c>
      <c r="N217" s="270" t="s">
        <v>47</v>
      </c>
      <c r="O217" s="84"/>
      <c r="P217" s="231">
        <f>O217*H217</f>
        <v>0</v>
      </c>
      <c r="Q217" s="231">
        <v>0.001</v>
      </c>
      <c r="R217" s="231">
        <f>Q217*H217</f>
        <v>0.00094499999999999998</v>
      </c>
      <c r="S217" s="231">
        <v>0</v>
      </c>
      <c r="T217" s="232">
        <f>S217*H217</f>
        <v>0</v>
      </c>
      <c r="AR217" s="233" t="s">
        <v>237</v>
      </c>
      <c r="AT217" s="233" t="s">
        <v>286</v>
      </c>
      <c r="AU217" s="233" t="s">
        <v>91</v>
      </c>
      <c r="AY217" s="15" t="s">
        <v>182</v>
      </c>
      <c r="BE217" s="234">
        <f>IF(N217="základní",J217,0)</f>
        <v>0</v>
      </c>
      <c r="BF217" s="234">
        <f>IF(N217="snížená",J217,0)</f>
        <v>0</v>
      </c>
      <c r="BG217" s="234">
        <f>IF(N217="zákl. přenesená",J217,0)</f>
        <v>0</v>
      </c>
      <c r="BH217" s="234">
        <f>IF(N217="sníž. přenesená",J217,0)</f>
        <v>0</v>
      </c>
      <c r="BI217" s="234">
        <f>IF(N217="nulová",J217,0)</f>
        <v>0</v>
      </c>
      <c r="BJ217" s="15" t="s">
        <v>14</v>
      </c>
      <c r="BK217" s="234">
        <f>ROUND(I217*H217,2)</f>
        <v>0</v>
      </c>
      <c r="BL217" s="15" t="s">
        <v>188</v>
      </c>
      <c r="BM217" s="233" t="s">
        <v>300</v>
      </c>
    </row>
    <row r="218" s="1" customFormat="1">
      <c r="B218" s="36"/>
      <c r="C218" s="37"/>
      <c r="D218" s="235" t="s">
        <v>190</v>
      </c>
      <c r="E218" s="37"/>
      <c r="F218" s="236" t="s">
        <v>298</v>
      </c>
      <c r="G218" s="37"/>
      <c r="H218" s="37"/>
      <c r="I218" s="138"/>
      <c r="J218" s="37"/>
      <c r="K218" s="37"/>
      <c r="L218" s="41"/>
      <c r="M218" s="237"/>
      <c r="N218" s="84"/>
      <c r="O218" s="84"/>
      <c r="P218" s="84"/>
      <c r="Q218" s="84"/>
      <c r="R218" s="84"/>
      <c r="S218" s="84"/>
      <c r="T218" s="85"/>
      <c r="AT218" s="15" t="s">
        <v>190</v>
      </c>
      <c r="AU218" s="15" t="s">
        <v>91</v>
      </c>
    </row>
    <row r="219" s="12" customFormat="1">
      <c r="B219" s="239"/>
      <c r="C219" s="240"/>
      <c r="D219" s="235" t="s">
        <v>194</v>
      </c>
      <c r="E219" s="240"/>
      <c r="F219" s="242" t="s">
        <v>301</v>
      </c>
      <c r="G219" s="240"/>
      <c r="H219" s="243">
        <v>0.94499999999999995</v>
      </c>
      <c r="I219" s="244"/>
      <c r="J219" s="240"/>
      <c r="K219" s="240"/>
      <c r="L219" s="245"/>
      <c r="M219" s="246"/>
      <c r="N219" s="247"/>
      <c r="O219" s="247"/>
      <c r="P219" s="247"/>
      <c r="Q219" s="247"/>
      <c r="R219" s="247"/>
      <c r="S219" s="247"/>
      <c r="T219" s="248"/>
      <c r="AT219" s="249" t="s">
        <v>194</v>
      </c>
      <c r="AU219" s="249" t="s">
        <v>91</v>
      </c>
      <c r="AV219" s="12" t="s">
        <v>91</v>
      </c>
      <c r="AW219" s="12" t="s">
        <v>4</v>
      </c>
      <c r="AX219" s="12" t="s">
        <v>14</v>
      </c>
      <c r="AY219" s="249" t="s">
        <v>182</v>
      </c>
    </row>
    <row r="220" s="1" customFormat="1" ht="16.5" customHeight="1">
      <c r="B220" s="36"/>
      <c r="C220" s="222" t="s">
        <v>302</v>
      </c>
      <c r="D220" s="222" t="s">
        <v>184</v>
      </c>
      <c r="E220" s="223" t="s">
        <v>303</v>
      </c>
      <c r="F220" s="224" t="s">
        <v>304</v>
      </c>
      <c r="G220" s="225" t="s">
        <v>114</v>
      </c>
      <c r="H220" s="226">
        <v>63</v>
      </c>
      <c r="I220" s="227"/>
      <c r="J220" s="228">
        <f>ROUND(I220*H220,2)</f>
        <v>0</v>
      </c>
      <c r="K220" s="224" t="s">
        <v>187</v>
      </c>
      <c r="L220" s="41"/>
      <c r="M220" s="229" t="s">
        <v>1</v>
      </c>
      <c r="N220" s="230" t="s">
        <v>47</v>
      </c>
      <c r="O220" s="84"/>
      <c r="P220" s="231">
        <f>O220*H220</f>
        <v>0</v>
      </c>
      <c r="Q220" s="231">
        <v>0</v>
      </c>
      <c r="R220" s="231">
        <f>Q220*H220</f>
        <v>0</v>
      </c>
      <c r="S220" s="231">
        <v>0</v>
      </c>
      <c r="T220" s="232">
        <f>S220*H220</f>
        <v>0</v>
      </c>
      <c r="AR220" s="233" t="s">
        <v>188</v>
      </c>
      <c r="AT220" s="233" t="s">
        <v>184</v>
      </c>
      <c r="AU220" s="233" t="s">
        <v>91</v>
      </c>
      <c r="AY220" s="15" t="s">
        <v>182</v>
      </c>
      <c r="BE220" s="234">
        <f>IF(N220="základní",J220,0)</f>
        <v>0</v>
      </c>
      <c r="BF220" s="234">
        <f>IF(N220="snížená",J220,0)</f>
        <v>0</v>
      </c>
      <c r="BG220" s="234">
        <f>IF(N220="zákl. přenesená",J220,0)</f>
        <v>0</v>
      </c>
      <c r="BH220" s="234">
        <f>IF(N220="sníž. přenesená",J220,0)</f>
        <v>0</v>
      </c>
      <c r="BI220" s="234">
        <f>IF(N220="nulová",J220,0)</f>
        <v>0</v>
      </c>
      <c r="BJ220" s="15" t="s">
        <v>14</v>
      </c>
      <c r="BK220" s="234">
        <f>ROUND(I220*H220,2)</f>
        <v>0</v>
      </c>
      <c r="BL220" s="15" t="s">
        <v>188</v>
      </c>
      <c r="BM220" s="233" t="s">
        <v>305</v>
      </c>
    </row>
    <row r="221" s="1" customFormat="1">
      <c r="B221" s="36"/>
      <c r="C221" s="37"/>
      <c r="D221" s="235" t="s">
        <v>190</v>
      </c>
      <c r="E221" s="37"/>
      <c r="F221" s="236" t="s">
        <v>306</v>
      </c>
      <c r="G221" s="37"/>
      <c r="H221" s="37"/>
      <c r="I221" s="138"/>
      <c r="J221" s="37"/>
      <c r="K221" s="37"/>
      <c r="L221" s="41"/>
      <c r="M221" s="237"/>
      <c r="N221" s="84"/>
      <c r="O221" s="84"/>
      <c r="P221" s="84"/>
      <c r="Q221" s="84"/>
      <c r="R221" s="84"/>
      <c r="S221" s="84"/>
      <c r="T221" s="85"/>
      <c r="AT221" s="15" t="s">
        <v>190</v>
      </c>
      <c r="AU221" s="15" t="s">
        <v>91</v>
      </c>
    </row>
    <row r="222" s="1" customFormat="1">
      <c r="B222" s="36"/>
      <c r="C222" s="37"/>
      <c r="D222" s="235" t="s">
        <v>192</v>
      </c>
      <c r="E222" s="37"/>
      <c r="F222" s="238" t="s">
        <v>307</v>
      </c>
      <c r="G222" s="37"/>
      <c r="H222" s="37"/>
      <c r="I222" s="138"/>
      <c r="J222" s="37"/>
      <c r="K222" s="37"/>
      <c r="L222" s="41"/>
      <c r="M222" s="237"/>
      <c r="N222" s="84"/>
      <c r="O222" s="84"/>
      <c r="P222" s="84"/>
      <c r="Q222" s="84"/>
      <c r="R222" s="84"/>
      <c r="S222" s="84"/>
      <c r="T222" s="85"/>
      <c r="AT222" s="15" t="s">
        <v>192</v>
      </c>
      <c r="AU222" s="15" t="s">
        <v>91</v>
      </c>
    </row>
    <row r="223" s="12" customFormat="1">
      <c r="B223" s="239"/>
      <c r="C223" s="240"/>
      <c r="D223" s="235" t="s">
        <v>194</v>
      </c>
      <c r="E223" s="241" t="s">
        <v>1</v>
      </c>
      <c r="F223" s="242" t="s">
        <v>285</v>
      </c>
      <c r="G223" s="240"/>
      <c r="H223" s="243">
        <v>63</v>
      </c>
      <c r="I223" s="244"/>
      <c r="J223" s="240"/>
      <c r="K223" s="240"/>
      <c r="L223" s="245"/>
      <c r="M223" s="246"/>
      <c r="N223" s="247"/>
      <c r="O223" s="247"/>
      <c r="P223" s="247"/>
      <c r="Q223" s="247"/>
      <c r="R223" s="247"/>
      <c r="S223" s="247"/>
      <c r="T223" s="248"/>
      <c r="AT223" s="249" t="s">
        <v>194</v>
      </c>
      <c r="AU223" s="249" t="s">
        <v>91</v>
      </c>
      <c r="AV223" s="12" t="s">
        <v>91</v>
      </c>
      <c r="AW223" s="12" t="s">
        <v>36</v>
      </c>
      <c r="AX223" s="12" t="s">
        <v>82</v>
      </c>
      <c r="AY223" s="249" t="s">
        <v>182</v>
      </c>
    </row>
    <row r="224" s="13" customFormat="1">
      <c r="B224" s="250"/>
      <c r="C224" s="251"/>
      <c r="D224" s="235" t="s">
        <v>194</v>
      </c>
      <c r="E224" s="252" t="s">
        <v>1</v>
      </c>
      <c r="F224" s="253" t="s">
        <v>196</v>
      </c>
      <c r="G224" s="251"/>
      <c r="H224" s="254">
        <v>63</v>
      </c>
      <c r="I224" s="255"/>
      <c r="J224" s="251"/>
      <c r="K224" s="251"/>
      <c r="L224" s="256"/>
      <c r="M224" s="257"/>
      <c r="N224" s="258"/>
      <c r="O224" s="258"/>
      <c r="P224" s="258"/>
      <c r="Q224" s="258"/>
      <c r="R224" s="258"/>
      <c r="S224" s="258"/>
      <c r="T224" s="259"/>
      <c r="AT224" s="260" t="s">
        <v>194</v>
      </c>
      <c r="AU224" s="260" t="s">
        <v>91</v>
      </c>
      <c r="AV224" s="13" t="s">
        <v>188</v>
      </c>
      <c r="AW224" s="13" t="s">
        <v>36</v>
      </c>
      <c r="AX224" s="13" t="s">
        <v>14</v>
      </c>
      <c r="AY224" s="260" t="s">
        <v>182</v>
      </c>
    </row>
    <row r="225" s="1" customFormat="1" ht="16.5" customHeight="1">
      <c r="B225" s="36"/>
      <c r="C225" s="222" t="s">
        <v>308</v>
      </c>
      <c r="D225" s="222" t="s">
        <v>184</v>
      </c>
      <c r="E225" s="223" t="s">
        <v>309</v>
      </c>
      <c r="F225" s="224" t="s">
        <v>310</v>
      </c>
      <c r="G225" s="225" t="s">
        <v>114</v>
      </c>
      <c r="H225" s="226">
        <v>4263</v>
      </c>
      <c r="I225" s="227"/>
      <c r="J225" s="228">
        <f>ROUND(I225*H225,2)</f>
        <v>0</v>
      </c>
      <c r="K225" s="224" t="s">
        <v>187</v>
      </c>
      <c r="L225" s="41"/>
      <c r="M225" s="229" t="s">
        <v>1</v>
      </c>
      <c r="N225" s="230" t="s">
        <v>47</v>
      </c>
      <c r="O225" s="84"/>
      <c r="P225" s="231">
        <f>O225*H225</f>
        <v>0</v>
      </c>
      <c r="Q225" s="231">
        <v>0</v>
      </c>
      <c r="R225" s="231">
        <f>Q225*H225</f>
        <v>0</v>
      </c>
      <c r="S225" s="231">
        <v>0</v>
      </c>
      <c r="T225" s="232">
        <f>S225*H225</f>
        <v>0</v>
      </c>
      <c r="AR225" s="233" t="s">
        <v>188</v>
      </c>
      <c r="AT225" s="233" t="s">
        <v>184</v>
      </c>
      <c r="AU225" s="233" t="s">
        <v>91</v>
      </c>
      <c r="AY225" s="15" t="s">
        <v>182</v>
      </c>
      <c r="BE225" s="234">
        <f>IF(N225="základní",J225,0)</f>
        <v>0</v>
      </c>
      <c r="BF225" s="234">
        <f>IF(N225="snížená",J225,0)</f>
        <v>0</v>
      </c>
      <c r="BG225" s="234">
        <f>IF(N225="zákl. přenesená",J225,0)</f>
        <v>0</v>
      </c>
      <c r="BH225" s="234">
        <f>IF(N225="sníž. přenesená",J225,0)</f>
        <v>0</v>
      </c>
      <c r="BI225" s="234">
        <f>IF(N225="nulová",J225,0)</f>
        <v>0</v>
      </c>
      <c r="BJ225" s="15" t="s">
        <v>14</v>
      </c>
      <c r="BK225" s="234">
        <f>ROUND(I225*H225,2)</f>
        <v>0</v>
      </c>
      <c r="BL225" s="15" t="s">
        <v>188</v>
      </c>
      <c r="BM225" s="233" t="s">
        <v>311</v>
      </c>
    </row>
    <row r="226" s="1" customFormat="1">
      <c r="B226" s="36"/>
      <c r="C226" s="37"/>
      <c r="D226" s="235" t="s">
        <v>190</v>
      </c>
      <c r="E226" s="37"/>
      <c r="F226" s="236" t="s">
        <v>312</v>
      </c>
      <c r="G226" s="37"/>
      <c r="H226" s="37"/>
      <c r="I226" s="138"/>
      <c r="J226" s="37"/>
      <c r="K226" s="37"/>
      <c r="L226" s="41"/>
      <c r="M226" s="237"/>
      <c r="N226" s="84"/>
      <c r="O226" s="84"/>
      <c r="P226" s="84"/>
      <c r="Q226" s="84"/>
      <c r="R226" s="84"/>
      <c r="S226" s="84"/>
      <c r="T226" s="85"/>
      <c r="AT226" s="15" t="s">
        <v>190</v>
      </c>
      <c r="AU226" s="15" t="s">
        <v>91</v>
      </c>
    </row>
    <row r="227" s="1" customFormat="1">
      <c r="B227" s="36"/>
      <c r="C227" s="37"/>
      <c r="D227" s="235" t="s">
        <v>192</v>
      </c>
      <c r="E227" s="37"/>
      <c r="F227" s="238" t="s">
        <v>307</v>
      </c>
      <c r="G227" s="37"/>
      <c r="H227" s="37"/>
      <c r="I227" s="138"/>
      <c r="J227" s="37"/>
      <c r="K227" s="37"/>
      <c r="L227" s="41"/>
      <c r="M227" s="237"/>
      <c r="N227" s="84"/>
      <c r="O227" s="84"/>
      <c r="P227" s="84"/>
      <c r="Q227" s="84"/>
      <c r="R227" s="84"/>
      <c r="S227" s="84"/>
      <c r="T227" s="85"/>
      <c r="AT227" s="15" t="s">
        <v>192</v>
      </c>
      <c r="AU227" s="15" t="s">
        <v>91</v>
      </c>
    </row>
    <row r="228" s="12" customFormat="1">
      <c r="B228" s="239"/>
      <c r="C228" s="240"/>
      <c r="D228" s="235" t="s">
        <v>194</v>
      </c>
      <c r="E228" s="241" t="s">
        <v>1</v>
      </c>
      <c r="F228" s="242" t="s">
        <v>225</v>
      </c>
      <c r="G228" s="240"/>
      <c r="H228" s="243">
        <v>4263</v>
      </c>
      <c r="I228" s="244"/>
      <c r="J228" s="240"/>
      <c r="K228" s="240"/>
      <c r="L228" s="245"/>
      <c r="M228" s="246"/>
      <c r="N228" s="247"/>
      <c r="O228" s="247"/>
      <c r="P228" s="247"/>
      <c r="Q228" s="247"/>
      <c r="R228" s="247"/>
      <c r="S228" s="247"/>
      <c r="T228" s="248"/>
      <c r="AT228" s="249" t="s">
        <v>194</v>
      </c>
      <c r="AU228" s="249" t="s">
        <v>91</v>
      </c>
      <c r="AV228" s="12" t="s">
        <v>91</v>
      </c>
      <c r="AW228" s="12" t="s">
        <v>36</v>
      </c>
      <c r="AX228" s="12" t="s">
        <v>82</v>
      </c>
      <c r="AY228" s="249" t="s">
        <v>182</v>
      </c>
    </row>
    <row r="229" s="13" customFormat="1">
      <c r="B229" s="250"/>
      <c r="C229" s="251"/>
      <c r="D229" s="235" t="s">
        <v>194</v>
      </c>
      <c r="E229" s="252" t="s">
        <v>1</v>
      </c>
      <c r="F229" s="253" t="s">
        <v>196</v>
      </c>
      <c r="G229" s="251"/>
      <c r="H229" s="254">
        <v>4263</v>
      </c>
      <c r="I229" s="255"/>
      <c r="J229" s="251"/>
      <c r="K229" s="251"/>
      <c r="L229" s="256"/>
      <c r="M229" s="257"/>
      <c r="N229" s="258"/>
      <c r="O229" s="258"/>
      <c r="P229" s="258"/>
      <c r="Q229" s="258"/>
      <c r="R229" s="258"/>
      <c r="S229" s="258"/>
      <c r="T229" s="259"/>
      <c r="AT229" s="260" t="s">
        <v>194</v>
      </c>
      <c r="AU229" s="260" t="s">
        <v>91</v>
      </c>
      <c r="AV229" s="13" t="s">
        <v>188</v>
      </c>
      <c r="AW229" s="13" t="s">
        <v>36</v>
      </c>
      <c r="AX229" s="13" t="s">
        <v>14</v>
      </c>
      <c r="AY229" s="260" t="s">
        <v>182</v>
      </c>
    </row>
    <row r="230" s="1" customFormat="1" ht="24" customHeight="1">
      <c r="B230" s="36"/>
      <c r="C230" s="222" t="s">
        <v>313</v>
      </c>
      <c r="D230" s="222" t="s">
        <v>184</v>
      </c>
      <c r="E230" s="223" t="s">
        <v>314</v>
      </c>
      <c r="F230" s="224" t="s">
        <v>315</v>
      </c>
      <c r="G230" s="225" t="s">
        <v>114</v>
      </c>
      <c r="H230" s="226">
        <v>63</v>
      </c>
      <c r="I230" s="227"/>
      <c r="J230" s="228">
        <f>ROUND(I230*H230,2)</f>
        <v>0</v>
      </c>
      <c r="K230" s="224" t="s">
        <v>187</v>
      </c>
      <c r="L230" s="41"/>
      <c r="M230" s="229" t="s">
        <v>1</v>
      </c>
      <c r="N230" s="230" t="s">
        <v>47</v>
      </c>
      <c r="O230" s="84"/>
      <c r="P230" s="231">
        <f>O230*H230</f>
        <v>0</v>
      </c>
      <c r="Q230" s="231">
        <v>0</v>
      </c>
      <c r="R230" s="231">
        <f>Q230*H230</f>
        <v>0</v>
      </c>
      <c r="S230" s="231">
        <v>0</v>
      </c>
      <c r="T230" s="232">
        <f>S230*H230</f>
        <v>0</v>
      </c>
      <c r="AR230" s="233" t="s">
        <v>188</v>
      </c>
      <c r="AT230" s="233" t="s">
        <v>184</v>
      </c>
      <c r="AU230" s="233" t="s">
        <v>91</v>
      </c>
      <c r="AY230" s="15" t="s">
        <v>182</v>
      </c>
      <c r="BE230" s="234">
        <f>IF(N230="základní",J230,0)</f>
        <v>0</v>
      </c>
      <c r="BF230" s="234">
        <f>IF(N230="snížená",J230,0)</f>
        <v>0</v>
      </c>
      <c r="BG230" s="234">
        <f>IF(N230="zákl. přenesená",J230,0)</f>
        <v>0</v>
      </c>
      <c r="BH230" s="234">
        <f>IF(N230="sníž. přenesená",J230,0)</f>
        <v>0</v>
      </c>
      <c r="BI230" s="234">
        <f>IF(N230="nulová",J230,0)</f>
        <v>0</v>
      </c>
      <c r="BJ230" s="15" t="s">
        <v>14</v>
      </c>
      <c r="BK230" s="234">
        <f>ROUND(I230*H230,2)</f>
        <v>0</v>
      </c>
      <c r="BL230" s="15" t="s">
        <v>188</v>
      </c>
      <c r="BM230" s="233" t="s">
        <v>316</v>
      </c>
    </row>
    <row r="231" s="1" customFormat="1">
      <c r="B231" s="36"/>
      <c r="C231" s="37"/>
      <c r="D231" s="235" t="s">
        <v>190</v>
      </c>
      <c r="E231" s="37"/>
      <c r="F231" s="236" t="s">
        <v>317</v>
      </c>
      <c r="G231" s="37"/>
      <c r="H231" s="37"/>
      <c r="I231" s="138"/>
      <c r="J231" s="37"/>
      <c r="K231" s="37"/>
      <c r="L231" s="41"/>
      <c r="M231" s="237"/>
      <c r="N231" s="84"/>
      <c r="O231" s="84"/>
      <c r="P231" s="84"/>
      <c r="Q231" s="84"/>
      <c r="R231" s="84"/>
      <c r="S231" s="84"/>
      <c r="T231" s="85"/>
      <c r="AT231" s="15" t="s">
        <v>190</v>
      </c>
      <c r="AU231" s="15" t="s">
        <v>91</v>
      </c>
    </row>
    <row r="232" s="1" customFormat="1">
      <c r="B232" s="36"/>
      <c r="C232" s="37"/>
      <c r="D232" s="235" t="s">
        <v>192</v>
      </c>
      <c r="E232" s="37"/>
      <c r="F232" s="238" t="s">
        <v>318</v>
      </c>
      <c r="G232" s="37"/>
      <c r="H232" s="37"/>
      <c r="I232" s="138"/>
      <c r="J232" s="37"/>
      <c r="K232" s="37"/>
      <c r="L232" s="41"/>
      <c r="M232" s="237"/>
      <c r="N232" s="84"/>
      <c r="O232" s="84"/>
      <c r="P232" s="84"/>
      <c r="Q232" s="84"/>
      <c r="R232" s="84"/>
      <c r="S232" s="84"/>
      <c r="T232" s="85"/>
      <c r="AT232" s="15" t="s">
        <v>192</v>
      </c>
      <c r="AU232" s="15" t="s">
        <v>91</v>
      </c>
    </row>
    <row r="233" s="12" customFormat="1">
      <c r="B233" s="239"/>
      <c r="C233" s="240"/>
      <c r="D233" s="235" t="s">
        <v>194</v>
      </c>
      <c r="E233" s="241" t="s">
        <v>1</v>
      </c>
      <c r="F233" s="242" t="s">
        <v>285</v>
      </c>
      <c r="G233" s="240"/>
      <c r="H233" s="243">
        <v>63</v>
      </c>
      <c r="I233" s="244"/>
      <c r="J233" s="240"/>
      <c r="K233" s="240"/>
      <c r="L233" s="245"/>
      <c r="M233" s="246"/>
      <c r="N233" s="247"/>
      <c r="O233" s="247"/>
      <c r="P233" s="247"/>
      <c r="Q233" s="247"/>
      <c r="R233" s="247"/>
      <c r="S233" s="247"/>
      <c r="T233" s="248"/>
      <c r="AT233" s="249" t="s">
        <v>194</v>
      </c>
      <c r="AU233" s="249" t="s">
        <v>91</v>
      </c>
      <c r="AV233" s="12" t="s">
        <v>91</v>
      </c>
      <c r="AW233" s="12" t="s">
        <v>36</v>
      </c>
      <c r="AX233" s="12" t="s">
        <v>82</v>
      </c>
      <c r="AY233" s="249" t="s">
        <v>182</v>
      </c>
    </row>
    <row r="234" s="13" customFormat="1">
      <c r="B234" s="250"/>
      <c r="C234" s="251"/>
      <c r="D234" s="235" t="s">
        <v>194</v>
      </c>
      <c r="E234" s="252" t="s">
        <v>1</v>
      </c>
      <c r="F234" s="253" t="s">
        <v>196</v>
      </c>
      <c r="G234" s="251"/>
      <c r="H234" s="254">
        <v>63</v>
      </c>
      <c r="I234" s="255"/>
      <c r="J234" s="251"/>
      <c r="K234" s="251"/>
      <c r="L234" s="256"/>
      <c r="M234" s="257"/>
      <c r="N234" s="258"/>
      <c r="O234" s="258"/>
      <c r="P234" s="258"/>
      <c r="Q234" s="258"/>
      <c r="R234" s="258"/>
      <c r="S234" s="258"/>
      <c r="T234" s="259"/>
      <c r="AT234" s="260" t="s">
        <v>194</v>
      </c>
      <c r="AU234" s="260" t="s">
        <v>91</v>
      </c>
      <c r="AV234" s="13" t="s">
        <v>188</v>
      </c>
      <c r="AW234" s="13" t="s">
        <v>36</v>
      </c>
      <c r="AX234" s="13" t="s">
        <v>14</v>
      </c>
      <c r="AY234" s="260" t="s">
        <v>182</v>
      </c>
    </row>
    <row r="235" s="1" customFormat="1" ht="24" customHeight="1">
      <c r="B235" s="36"/>
      <c r="C235" s="222" t="s">
        <v>7</v>
      </c>
      <c r="D235" s="222" t="s">
        <v>184</v>
      </c>
      <c r="E235" s="223" t="s">
        <v>319</v>
      </c>
      <c r="F235" s="224" t="s">
        <v>320</v>
      </c>
      <c r="G235" s="225" t="s">
        <v>114</v>
      </c>
      <c r="H235" s="226">
        <v>63</v>
      </c>
      <c r="I235" s="227"/>
      <c r="J235" s="228">
        <f>ROUND(I235*H235,2)</f>
        <v>0</v>
      </c>
      <c r="K235" s="224" t="s">
        <v>187</v>
      </c>
      <c r="L235" s="41"/>
      <c r="M235" s="229" t="s">
        <v>1</v>
      </c>
      <c r="N235" s="230" t="s">
        <v>47</v>
      </c>
      <c r="O235" s="84"/>
      <c r="P235" s="231">
        <f>O235*H235</f>
        <v>0</v>
      </c>
      <c r="Q235" s="231">
        <v>0</v>
      </c>
      <c r="R235" s="231">
        <f>Q235*H235</f>
        <v>0</v>
      </c>
      <c r="S235" s="231">
        <v>0</v>
      </c>
      <c r="T235" s="232">
        <f>S235*H235</f>
        <v>0</v>
      </c>
      <c r="AR235" s="233" t="s">
        <v>188</v>
      </c>
      <c r="AT235" s="233" t="s">
        <v>184</v>
      </c>
      <c r="AU235" s="233" t="s">
        <v>91</v>
      </c>
      <c r="AY235" s="15" t="s">
        <v>182</v>
      </c>
      <c r="BE235" s="234">
        <f>IF(N235="základní",J235,0)</f>
        <v>0</v>
      </c>
      <c r="BF235" s="234">
        <f>IF(N235="snížená",J235,0)</f>
        <v>0</v>
      </c>
      <c r="BG235" s="234">
        <f>IF(N235="zákl. přenesená",J235,0)</f>
        <v>0</v>
      </c>
      <c r="BH235" s="234">
        <f>IF(N235="sníž. přenesená",J235,0)</f>
        <v>0</v>
      </c>
      <c r="BI235" s="234">
        <f>IF(N235="nulová",J235,0)</f>
        <v>0</v>
      </c>
      <c r="BJ235" s="15" t="s">
        <v>14</v>
      </c>
      <c r="BK235" s="234">
        <f>ROUND(I235*H235,2)</f>
        <v>0</v>
      </c>
      <c r="BL235" s="15" t="s">
        <v>188</v>
      </c>
      <c r="BM235" s="233" t="s">
        <v>321</v>
      </c>
    </row>
    <row r="236" s="1" customFormat="1">
      <c r="B236" s="36"/>
      <c r="C236" s="37"/>
      <c r="D236" s="235" t="s">
        <v>190</v>
      </c>
      <c r="E236" s="37"/>
      <c r="F236" s="236" t="s">
        <v>322</v>
      </c>
      <c r="G236" s="37"/>
      <c r="H236" s="37"/>
      <c r="I236" s="138"/>
      <c r="J236" s="37"/>
      <c r="K236" s="37"/>
      <c r="L236" s="41"/>
      <c r="M236" s="237"/>
      <c r="N236" s="84"/>
      <c r="O236" s="84"/>
      <c r="P236" s="84"/>
      <c r="Q236" s="84"/>
      <c r="R236" s="84"/>
      <c r="S236" s="84"/>
      <c r="T236" s="85"/>
      <c r="AT236" s="15" t="s">
        <v>190</v>
      </c>
      <c r="AU236" s="15" t="s">
        <v>91</v>
      </c>
    </row>
    <row r="237" s="1" customFormat="1">
      <c r="B237" s="36"/>
      <c r="C237" s="37"/>
      <c r="D237" s="235" t="s">
        <v>192</v>
      </c>
      <c r="E237" s="37"/>
      <c r="F237" s="238" t="s">
        <v>323</v>
      </c>
      <c r="G237" s="37"/>
      <c r="H237" s="37"/>
      <c r="I237" s="138"/>
      <c r="J237" s="37"/>
      <c r="K237" s="37"/>
      <c r="L237" s="41"/>
      <c r="M237" s="237"/>
      <c r="N237" s="84"/>
      <c r="O237" s="84"/>
      <c r="P237" s="84"/>
      <c r="Q237" s="84"/>
      <c r="R237" s="84"/>
      <c r="S237" s="84"/>
      <c r="T237" s="85"/>
      <c r="AT237" s="15" t="s">
        <v>192</v>
      </c>
      <c r="AU237" s="15" t="s">
        <v>91</v>
      </c>
    </row>
    <row r="238" s="12" customFormat="1">
      <c r="B238" s="239"/>
      <c r="C238" s="240"/>
      <c r="D238" s="235" t="s">
        <v>194</v>
      </c>
      <c r="E238" s="241" t="s">
        <v>1</v>
      </c>
      <c r="F238" s="242" t="s">
        <v>285</v>
      </c>
      <c r="G238" s="240"/>
      <c r="H238" s="243">
        <v>63</v>
      </c>
      <c r="I238" s="244"/>
      <c r="J238" s="240"/>
      <c r="K238" s="240"/>
      <c r="L238" s="245"/>
      <c r="M238" s="246"/>
      <c r="N238" s="247"/>
      <c r="O238" s="247"/>
      <c r="P238" s="247"/>
      <c r="Q238" s="247"/>
      <c r="R238" s="247"/>
      <c r="S238" s="247"/>
      <c r="T238" s="248"/>
      <c r="AT238" s="249" t="s">
        <v>194</v>
      </c>
      <c r="AU238" s="249" t="s">
        <v>91</v>
      </c>
      <c r="AV238" s="12" t="s">
        <v>91</v>
      </c>
      <c r="AW238" s="12" t="s">
        <v>36</v>
      </c>
      <c r="AX238" s="12" t="s">
        <v>82</v>
      </c>
      <c r="AY238" s="249" t="s">
        <v>182</v>
      </c>
    </row>
    <row r="239" s="13" customFormat="1">
      <c r="B239" s="250"/>
      <c r="C239" s="251"/>
      <c r="D239" s="235" t="s">
        <v>194</v>
      </c>
      <c r="E239" s="252" t="s">
        <v>1</v>
      </c>
      <c r="F239" s="253" t="s">
        <v>196</v>
      </c>
      <c r="G239" s="251"/>
      <c r="H239" s="254">
        <v>63</v>
      </c>
      <c r="I239" s="255"/>
      <c r="J239" s="251"/>
      <c r="K239" s="251"/>
      <c r="L239" s="256"/>
      <c r="M239" s="257"/>
      <c r="N239" s="258"/>
      <c r="O239" s="258"/>
      <c r="P239" s="258"/>
      <c r="Q239" s="258"/>
      <c r="R239" s="258"/>
      <c r="S239" s="258"/>
      <c r="T239" s="259"/>
      <c r="AT239" s="260" t="s">
        <v>194</v>
      </c>
      <c r="AU239" s="260" t="s">
        <v>91</v>
      </c>
      <c r="AV239" s="13" t="s">
        <v>188</v>
      </c>
      <c r="AW239" s="13" t="s">
        <v>36</v>
      </c>
      <c r="AX239" s="13" t="s">
        <v>14</v>
      </c>
      <c r="AY239" s="260" t="s">
        <v>182</v>
      </c>
    </row>
    <row r="240" s="11" customFormat="1" ht="22.8" customHeight="1">
      <c r="B240" s="206"/>
      <c r="C240" s="207"/>
      <c r="D240" s="208" t="s">
        <v>81</v>
      </c>
      <c r="E240" s="220" t="s">
        <v>214</v>
      </c>
      <c r="F240" s="220" t="s">
        <v>324</v>
      </c>
      <c r="G240" s="207"/>
      <c r="H240" s="207"/>
      <c r="I240" s="210"/>
      <c r="J240" s="221">
        <f>BK240</f>
        <v>0</v>
      </c>
      <c r="K240" s="207"/>
      <c r="L240" s="212"/>
      <c r="M240" s="213"/>
      <c r="N240" s="214"/>
      <c r="O240" s="214"/>
      <c r="P240" s="215">
        <f>SUM(P241:P312)</f>
        <v>0</v>
      </c>
      <c r="Q240" s="214"/>
      <c r="R240" s="215">
        <f>SUM(R241:R312)</f>
        <v>0.083159999999999998</v>
      </c>
      <c r="S240" s="214"/>
      <c r="T240" s="216">
        <f>SUM(T241:T312)</f>
        <v>0</v>
      </c>
      <c r="AR240" s="217" t="s">
        <v>14</v>
      </c>
      <c r="AT240" s="218" t="s">
        <v>81</v>
      </c>
      <c r="AU240" s="218" t="s">
        <v>14</v>
      </c>
      <c r="AY240" s="217" t="s">
        <v>182</v>
      </c>
      <c r="BK240" s="219">
        <f>SUM(BK241:BK312)</f>
        <v>0</v>
      </c>
    </row>
    <row r="241" s="1" customFormat="1" ht="16.5" customHeight="1">
      <c r="B241" s="36"/>
      <c r="C241" s="222" t="s">
        <v>325</v>
      </c>
      <c r="D241" s="222" t="s">
        <v>184</v>
      </c>
      <c r="E241" s="223" t="s">
        <v>326</v>
      </c>
      <c r="F241" s="224" t="s">
        <v>327</v>
      </c>
      <c r="G241" s="225" t="s">
        <v>114</v>
      </c>
      <c r="H241" s="226">
        <v>4263</v>
      </c>
      <c r="I241" s="227"/>
      <c r="J241" s="228">
        <f>ROUND(I241*H241,2)</f>
        <v>0</v>
      </c>
      <c r="K241" s="224" t="s">
        <v>187</v>
      </c>
      <c r="L241" s="41"/>
      <c r="M241" s="229" t="s">
        <v>1</v>
      </c>
      <c r="N241" s="230" t="s">
        <v>47</v>
      </c>
      <c r="O241" s="84"/>
      <c r="P241" s="231">
        <f>O241*H241</f>
        <v>0</v>
      </c>
      <c r="Q241" s="231">
        <v>0</v>
      </c>
      <c r="R241" s="231">
        <f>Q241*H241</f>
        <v>0</v>
      </c>
      <c r="S241" s="231">
        <v>0</v>
      </c>
      <c r="T241" s="232">
        <f>S241*H241</f>
        <v>0</v>
      </c>
      <c r="AR241" s="233" t="s">
        <v>188</v>
      </c>
      <c r="AT241" s="233" t="s">
        <v>184</v>
      </c>
      <c r="AU241" s="233" t="s">
        <v>91</v>
      </c>
      <c r="AY241" s="15" t="s">
        <v>182</v>
      </c>
      <c r="BE241" s="234">
        <f>IF(N241="základní",J241,0)</f>
        <v>0</v>
      </c>
      <c r="BF241" s="234">
        <f>IF(N241="snížená",J241,0)</f>
        <v>0</v>
      </c>
      <c r="BG241" s="234">
        <f>IF(N241="zákl. přenesená",J241,0)</f>
        <v>0</v>
      </c>
      <c r="BH241" s="234">
        <f>IF(N241="sníž. přenesená",J241,0)</f>
        <v>0</v>
      </c>
      <c r="BI241" s="234">
        <f>IF(N241="nulová",J241,0)</f>
        <v>0</v>
      </c>
      <c r="BJ241" s="15" t="s">
        <v>14</v>
      </c>
      <c r="BK241" s="234">
        <f>ROUND(I241*H241,2)</f>
        <v>0</v>
      </c>
      <c r="BL241" s="15" t="s">
        <v>188</v>
      </c>
      <c r="BM241" s="233" t="s">
        <v>328</v>
      </c>
    </row>
    <row r="242" s="1" customFormat="1">
      <c r="B242" s="36"/>
      <c r="C242" s="37"/>
      <c r="D242" s="235" t="s">
        <v>190</v>
      </c>
      <c r="E242" s="37"/>
      <c r="F242" s="236" t="s">
        <v>329</v>
      </c>
      <c r="G242" s="37"/>
      <c r="H242" s="37"/>
      <c r="I242" s="138"/>
      <c r="J242" s="37"/>
      <c r="K242" s="37"/>
      <c r="L242" s="41"/>
      <c r="M242" s="237"/>
      <c r="N242" s="84"/>
      <c r="O242" s="84"/>
      <c r="P242" s="84"/>
      <c r="Q242" s="84"/>
      <c r="R242" s="84"/>
      <c r="S242" s="84"/>
      <c r="T242" s="85"/>
      <c r="AT242" s="15" t="s">
        <v>190</v>
      </c>
      <c r="AU242" s="15" t="s">
        <v>91</v>
      </c>
    </row>
    <row r="243" s="1" customFormat="1">
      <c r="B243" s="36"/>
      <c r="C243" s="37"/>
      <c r="D243" s="235" t="s">
        <v>330</v>
      </c>
      <c r="E243" s="37"/>
      <c r="F243" s="238" t="s">
        <v>331</v>
      </c>
      <c r="G243" s="37"/>
      <c r="H243" s="37"/>
      <c r="I243" s="138"/>
      <c r="J243" s="37"/>
      <c r="K243" s="37"/>
      <c r="L243" s="41"/>
      <c r="M243" s="237"/>
      <c r="N243" s="84"/>
      <c r="O243" s="84"/>
      <c r="P243" s="84"/>
      <c r="Q243" s="84"/>
      <c r="R243" s="84"/>
      <c r="S243" s="84"/>
      <c r="T243" s="85"/>
      <c r="AT243" s="15" t="s">
        <v>330</v>
      </c>
      <c r="AU243" s="15" t="s">
        <v>91</v>
      </c>
    </row>
    <row r="244" s="12" customFormat="1">
      <c r="B244" s="239"/>
      <c r="C244" s="240"/>
      <c r="D244" s="235" t="s">
        <v>194</v>
      </c>
      <c r="E244" s="241" t="s">
        <v>1</v>
      </c>
      <c r="F244" s="242" t="s">
        <v>225</v>
      </c>
      <c r="G244" s="240"/>
      <c r="H244" s="243">
        <v>4263</v>
      </c>
      <c r="I244" s="244"/>
      <c r="J244" s="240"/>
      <c r="K244" s="240"/>
      <c r="L244" s="245"/>
      <c r="M244" s="246"/>
      <c r="N244" s="247"/>
      <c r="O244" s="247"/>
      <c r="P244" s="247"/>
      <c r="Q244" s="247"/>
      <c r="R244" s="247"/>
      <c r="S244" s="247"/>
      <c r="T244" s="248"/>
      <c r="AT244" s="249" t="s">
        <v>194</v>
      </c>
      <c r="AU244" s="249" t="s">
        <v>91</v>
      </c>
      <c r="AV244" s="12" t="s">
        <v>91</v>
      </c>
      <c r="AW244" s="12" t="s">
        <v>36</v>
      </c>
      <c r="AX244" s="12" t="s">
        <v>82</v>
      </c>
      <c r="AY244" s="249" t="s">
        <v>182</v>
      </c>
    </row>
    <row r="245" s="13" customFormat="1">
      <c r="B245" s="250"/>
      <c r="C245" s="251"/>
      <c r="D245" s="235" t="s">
        <v>194</v>
      </c>
      <c r="E245" s="252" t="s">
        <v>1</v>
      </c>
      <c r="F245" s="253" t="s">
        <v>196</v>
      </c>
      <c r="G245" s="251"/>
      <c r="H245" s="254">
        <v>4263</v>
      </c>
      <c r="I245" s="255"/>
      <c r="J245" s="251"/>
      <c r="K245" s="251"/>
      <c r="L245" s="256"/>
      <c r="M245" s="257"/>
      <c r="N245" s="258"/>
      <c r="O245" s="258"/>
      <c r="P245" s="258"/>
      <c r="Q245" s="258"/>
      <c r="R245" s="258"/>
      <c r="S245" s="258"/>
      <c r="T245" s="259"/>
      <c r="AT245" s="260" t="s">
        <v>194</v>
      </c>
      <c r="AU245" s="260" t="s">
        <v>91</v>
      </c>
      <c r="AV245" s="13" t="s">
        <v>188</v>
      </c>
      <c r="AW245" s="13" t="s">
        <v>36</v>
      </c>
      <c r="AX245" s="13" t="s">
        <v>14</v>
      </c>
      <c r="AY245" s="260" t="s">
        <v>182</v>
      </c>
    </row>
    <row r="246" s="1" customFormat="1" ht="24" customHeight="1">
      <c r="B246" s="36"/>
      <c r="C246" s="222" t="s">
        <v>332</v>
      </c>
      <c r="D246" s="222" t="s">
        <v>184</v>
      </c>
      <c r="E246" s="223" t="s">
        <v>333</v>
      </c>
      <c r="F246" s="224" t="s">
        <v>334</v>
      </c>
      <c r="G246" s="225" t="s">
        <v>114</v>
      </c>
      <c r="H246" s="226">
        <v>45.149999999999999</v>
      </c>
      <c r="I246" s="227"/>
      <c r="J246" s="228">
        <f>ROUND(I246*H246,2)</f>
        <v>0</v>
      </c>
      <c r="K246" s="224" t="s">
        <v>187</v>
      </c>
      <c r="L246" s="41"/>
      <c r="M246" s="229" t="s">
        <v>1</v>
      </c>
      <c r="N246" s="230" t="s">
        <v>47</v>
      </c>
      <c r="O246" s="84"/>
      <c r="P246" s="231">
        <f>O246*H246</f>
        <v>0</v>
      </c>
      <c r="Q246" s="231">
        <v>0</v>
      </c>
      <c r="R246" s="231">
        <f>Q246*H246</f>
        <v>0</v>
      </c>
      <c r="S246" s="231">
        <v>0</v>
      </c>
      <c r="T246" s="232">
        <f>S246*H246</f>
        <v>0</v>
      </c>
      <c r="AR246" s="233" t="s">
        <v>188</v>
      </c>
      <c r="AT246" s="233" t="s">
        <v>184</v>
      </c>
      <c r="AU246" s="233" t="s">
        <v>91</v>
      </c>
      <c r="AY246" s="15" t="s">
        <v>182</v>
      </c>
      <c r="BE246" s="234">
        <f>IF(N246="základní",J246,0)</f>
        <v>0</v>
      </c>
      <c r="BF246" s="234">
        <f>IF(N246="snížená",J246,0)</f>
        <v>0</v>
      </c>
      <c r="BG246" s="234">
        <f>IF(N246="zákl. přenesená",J246,0)</f>
        <v>0</v>
      </c>
      <c r="BH246" s="234">
        <f>IF(N246="sníž. přenesená",J246,0)</f>
        <v>0</v>
      </c>
      <c r="BI246" s="234">
        <f>IF(N246="nulová",J246,0)</f>
        <v>0</v>
      </c>
      <c r="BJ246" s="15" t="s">
        <v>14</v>
      </c>
      <c r="BK246" s="234">
        <f>ROUND(I246*H246,2)</f>
        <v>0</v>
      </c>
      <c r="BL246" s="15" t="s">
        <v>188</v>
      </c>
      <c r="BM246" s="233" t="s">
        <v>335</v>
      </c>
    </row>
    <row r="247" s="1" customFormat="1">
      <c r="B247" s="36"/>
      <c r="C247" s="37"/>
      <c r="D247" s="235" t="s">
        <v>190</v>
      </c>
      <c r="E247" s="37"/>
      <c r="F247" s="236" t="s">
        <v>336</v>
      </c>
      <c r="G247" s="37"/>
      <c r="H247" s="37"/>
      <c r="I247" s="138"/>
      <c r="J247" s="37"/>
      <c r="K247" s="37"/>
      <c r="L247" s="41"/>
      <c r="M247" s="237"/>
      <c r="N247" s="84"/>
      <c r="O247" s="84"/>
      <c r="P247" s="84"/>
      <c r="Q247" s="84"/>
      <c r="R247" s="84"/>
      <c r="S247" s="84"/>
      <c r="T247" s="85"/>
      <c r="AT247" s="15" t="s">
        <v>190</v>
      </c>
      <c r="AU247" s="15" t="s">
        <v>91</v>
      </c>
    </row>
    <row r="248" s="1" customFormat="1">
      <c r="B248" s="36"/>
      <c r="C248" s="37"/>
      <c r="D248" s="235" t="s">
        <v>192</v>
      </c>
      <c r="E248" s="37"/>
      <c r="F248" s="238" t="s">
        <v>337</v>
      </c>
      <c r="G248" s="37"/>
      <c r="H248" s="37"/>
      <c r="I248" s="138"/>
      <c r="J248" s="37"/>
      <c r="K248" s="37"/>
      <c r="L248" s="41"/>
      <c r="M248" s="237"/>
      <c r="N248" s="84"/>
      <c r="O248" s="84"/>
      <c r="P248" s="84"/>
      <c r="Q248" s="84"/>
      <c r="R248" s="84"/>
      <c r="S248" s="84"/>
      <c r="T248" s="85"/>
      <c r="AT248" s="15" t="s">
        <v>192</v>
      </c>
      <c r="AU248" s="15" t="s">
        <v>91</v>
      </c>
    </row>
    <row r="249" s="1" customFormat="1">
      <c r="B249" s="36"/>
      <c r="C249" s="37"/>
      <c r="D249" s="235" t="s">
        <v>330</v>
      </c>
      <c r="E249" s="37"/>
      <c r="F249" s="238" t="s">
        <v>331</v>
      </c>
      <c r="G249" s="37"/>
      <c r="H249" s="37"/>
      <c r="I249" s="138"/>
      <c r="J249" s="37"/>
      <c r="K249" s="37"/>
      <c r="L249" s="41"/>
      <c r="M249" s="237"/>
      <c r="N249" s="84"/>
      <c r="O249" s="84"/>
      <c r="P249" s="84"/>
      <c r="Q249" s="84"/>
      <c r="R249" s="84"/>
      <c r="S249" s="84"/>
      <c r="T249" s="85"/>
      <c r="AT249" s="15" t="s">
        <v>330</v>
      </c>
      <c r="AU249" s="15" t="s">
        <v>91</v>
      </c>
    </row>
    <row r="250" s="12" customFormat="1">
      <c r="B250" s="239"/>
      <c r="C250" s="240"/>
      <c r="D250" s="235" t="s">
        <v>194</v>
      </c>
      <c r="E250" s="241" t="s">
        <v>1</v>
      </c>
      <c r="F250" s="242" t="s">
        <v>138</v>
      </c>
      <c r="G250" s="240"/>
      <c r="H250" s="243">
        <v>18.899999999999999</v>
      </c>
      <c r="I250" s="244"/>
      <c r="J250" s="240"/>
      <c r="K250" s="240"/>
      <c r="L250" s="245"/>
      <c r="M250" s="246"/>
      <c r="N250" s="247"/>
      <c r="O250" s="247"/>
      <c r="P250" s="247"/>
      <c r="Q250" s="247"/>
      <c r="R250" s="247"/>
      <c r="S250" s="247"/>
      <c r="T250" s="248"/>
      <c r="AT250" s="249" t="s">
        <v>194</v>
      </c>
      <c r="AU250" s="249" t="s">
        <v>91</v>
      </c>
      <c r="AV250" s="12" t="s">
        <v>91</v>
      </c>
      <c r="AW250" s="12" t="s">
        <v>36</v>
      </c>
      <c r="AX250" s="12" t="s">
        <v>82</v>
      </c>
      <c r="AY250" s="249" t="s">
        <v>182</v>
      </c>
    </row>
    <row r="251" s="12" customFormat="1">
      <c r="B251" s="239"/>
      <c r="C251" s="240"/>
      <c r="D251" s="235" t="s">
        <v>194</v>
      </c>
      <c r="E251" s="241" t="s">
        <v>1</v>
      </c>
      <c r="F251" s="242" t="s">
        <v>141</v>
      </c>
      <c r="G251" s="240"/>
      <c r="H251" s="243">
        <v>26.25</v>
      </c>
      <c r="I251" s="244"/>
      <c r="J251" s="240"/>
      <c r="K251" s="240"/>
      <c r="L251" s="245"/>
      <c r="M251" s="246"/>
      <c r="N251" s="247"/>
      <c r="O251" s="247"/>
      <c r="P251" s="247"/>
      <c r="Q251" s="247"/>
      <c r="R251" s="247"/>
      <c r="S251" s="247"/>
      <c r="T251" s="248"/>
      <c r="AT251" s="249" t="s">
        <v>194</v>
      </c>
      <c r="AU251" s="249" t="s">
        <v>91</v>
      </c>
      <c r="AV251" s="12" t="s">
        <v>91</v>
      </c>
      <c r="AW251" s="12" t="s">
        <v>36</v>
      </c>
      <c r="AX251" s="12" t="s">
        <v>82</v>
      </c>
      <c r="AY251" s="249" t="s">
        <v>182</v>
      </c>
    </row>
    <row r="252" s="13" customFormat="1">
      <c r="B252" s="250"/>
      <c r="C252" s="251"/>
      <c r="D252" s="235" t="s">
        <v>194</v>
      </c>
      <c r="E252" s="252" t="s">
        <v>1</v>
      </c>
      <c r="F252" s="253" t="s">
        <v>196</v>
      </c>
      <c r="G252" s="251"/>
      <c r="H252" s="254">
        <v>45.149999999999999</v>
      </c>
      <c r="I252" s="255"/>
      <c r="J252" s="251"/>
      <c r="K252" s="251"/>
      <c r="L252" s="256"/>
      <c r="M252" s="257"/>
      <c r="N252" s="258"/>
      <c r="O252" s="258"/>
      <c r="P252" s="258"/>
      <c r="Q252" s="258"/>
      <c r="R252" s="258"/>
      <c r="S252" s="258"/>
      <c r="T252" s="259"/>
      <c r="AT252" s="260" t="s">
        <v>194</v>
      </c>
      <c r="AU252" s="260" t="s">
        <v>91</v>
      </c>
      <c r="AV252" s="13" t="s">
        <v>188</v>
      </c>
      <c r="AW252" s="13" t="s">
        <v>36</v>
      </c>
      <c r="AX252" s="13" t="s">
        <v>14</v>
      </c>
      <c r="AY252" s="260" t="s">
        <v>182</v>
      </c>
    </row>
    <row r="253" s="1" customFormat="1" ht="24" customHeight="1">
      <c r="B253" s="36"/>
      <c r="C253" s="222" t="s">
        <v>338</v>
      </c>
      <c r="D253" s="222" t="s">
        <v>184</v>
      </c>
      <c r="E253" s="223" t="s">
        <v>339</v>
      </c>
      <c r="F253" s="224" t="s">
        <v>340</v>
      </c>
      <c r="G253" s="225" t="s">
        <v>114</v>
      </c>
      <c r="H253" s="226">
        <v>2436</v>
      </c>
      <c r="I253" s="227"/>
      <c r="J253" s="228">
        <f>ROUND(I253*H253,2)</f>
        <v>0</v>
      </c>
      <c r="K253" s="224" t="s">
        <v>187</v>
      </c>
      <c r="L253" s="41"/>
      <c r="M253" s="229" t="s">
        <v>1</v>
      </c>
      <c r="N253" s="230" t="s">
        <v>47</v>
      </c>
      <c r="O253" s="84"/>
      <c r="P253" s="231">
        <f>O253*H253</f>
        <v>0</v>
      </c>
      <c r="Q253" s="231">
        <v>0</v>
      </c>
      <c r="R253" s="231">
        <f>Q253*H253</f>
        <v>0</v>
      </c>
      <c r="S253" s="231">
        <v>0</v>
      </c>
      <c r="T253" s="232">
        <f>S253*H253</f>
        <v>0</v>
      </c>
      <c r="AR253" s="233" t="s">
        <v>188</v>
      </c>
      <c r="AT253" s="233" t="s">
        <v>184</v>
      </c>
      <c r="AU253" s="233" t="s">
        <v>91</v>
      </c>
      <c r="AY253" s="15" t="s">
        <v>182</v>
      </c>
      <c r="BE253" s="234">
        <f>IF(N253="základní",J253,0)</f>
        <v>0</v>
      </c>
      <c r="BF253" s="234">
        <f>IF(N253="snížená",J253,0)</f>
        <v>0</v>
      </c>
      <c r="BG253" s="234">
        <f>IF(N253="zákl. přenesená",J253,0)</f>
        <v>0</v>
      </c>
      <c r="BH253" s="234">
        <f>IF(N253="sníž. přenesená",J253,0)</f>
        <v>0</v>
      </c>
      <c r="BI253" s="234">
        <f>IF(N253="nulová",J253,0)</f>
        <v>0</v>
      </c>
      <c r="BJ253" s="15" t="s">
        <v>14</v>
      </c>
      <c r="BK253" s="234">
        <f>ROUND(I253*H253,2)</f>
        <v>0</v>
      </c>
      <c r="BL253" s="15" t="s">
        <v>188</v>
      </c>
      <c r="BM253" s="233" t="s">
        <v>341</v>
      </c>
    </row>
    <row r="254" s="1" customFormat="1">
      <c r="B254" s="36"/>
      <c r="C254" s="37"/>
      <c r="D254" s="235" t="s">
        <v>190</v>
      </c>
      <c r="E254" s="37"/>
      <c r="F254" s="236" t="s">
        <v>342</v>
      </c>
      <c r="G254" s="37"/>
      <c r="H254" s="37"/>
      <c r="I254" s="138"/>
      <c r="J254" s="37"/>
      <c r="K254" s="37"/>
      <c r="L254" s="41"/>
      <c r="M254" s="237"/>
      <c r="N254" s="84"/>
      <c r="O254" s="84"/>
      <c r="P254" s="84"/>
      <c r="Q254" s="84"/>
      <c r="R254" s="84"/>
      <c r="S254" s="84"/>
      <c r="T254" s="85"/>
      <c r="AT254" s="15" t="s">
        <v>190</v>
      </c>
      <c r="AU254" s="15" t="s">
        <v>91</v>
      </c>
    </row>
    <row r="255" s="1" customFormat="1">
      <c r="B255" s="36"/>
      <c r="C255" s="37"/>
      <c r="D255" s="235" t="s">
        <v>192</v>
      </c>
      <c r="E255" s="37"/>
      <c r="F255" s="238" t="s">
        <v>337</v>
      </c>
      <c r="G255" s="37"/>
      <c r="H255" s="37"/>
      <c r="I255" s="138"/>
      <c r="J255" s="37"/>
      <c r="K255" s="37"/>
      <c r="L255" s="41"/>
      <c r="M255" s="237"/>
      <c r="N255" s="84"/>
      <c r="O255" s="84"/>
      <c r="P255" s="84"/>
      <c r="Q255" s="84"/>
      <c r="R255" s="84"/>
      <c r="S255" s="84"/>
      <c r="T255" s="85"/>
      <c r="AT255" s="15" t="s">
        <v>192</v>
      </c>
      <c r="AU255" s="15" t="s">
        <v>91</v>
      </c>
    </row>
    <row r="256" s="1" customFormat="1">
      <c r="B256" s="36"/>
      <c r="C256" s="37"/>
      <c r="D256" s="235" t="s">
        <v>330</v>
      </c>
      <c r="E256" s="37"/>
      <c r="F256" s="238" t="s">
        <v>331</v>
      </c>
      <c r="G256" s="37"/>
      <c r="H256" s="37"/>
      <c r="I256" s="138"/>
      <c r="J256" s="37"/>
      <c r="K256" s="37"/>
      <c r="L256" s="41"/>
      <c r="M256" s="237"/>
      <c r="N256" s="84"/>
      <c r="O256" s="84"/>
      <c r="P256" s="84"/>
      <c r="Q256" s="84"/>
      <c r="R256" s="84"/>
      <c r="S256" s="84"/>
      <c r="T256" s="85"/>
      <c r="AT256" s="15" t="s">
        <v>330</v>
      </c>
      <c r="AU256" s="15" t="s">
        <v>91</v>
      </c>
    </row>
    <row r="257" s="12" customFormat="1">
      <c r="B257" s="239"/>
      <c r="C257" s="240"/>
      <c r="D257" s="235" t="s">
        <v>194</v>
      </c>
      <c r="E257" s="241" t="s">
        <v>1</v>
      </c>
      <c r="F257" s="242" t="s">
        <v>343</v>
      </c>
      <c r="G257" s="240"/>
      <c r="H257" s="243">
        <v>2436</v>
      </c>
      <c r="I257" s="244"/>
      <c r="J257" s="240"/>
      <c r="K257" s="240"/>
      <c r="L257" s="245"/>
      <c r="M257" s="246"/>
      <c r="N257" s="247"/>
      <c r="O257" s="247"/>
      <c r="P257" s="247"/>
      <c r="Q257" s="247"/>
      <c r="R257" s="247"/>
      <c r="S257" s="247"/>
      <c r="T257" s="248"/>
      <c r="AT257" s="249" t="s">
        <v>194</v>
      </c>
      <c r="AU257" s="249" t="s">
        <v>91</v>
      </c>
      <c r="AV257" s="12" t="s">
        <v>91</v>
      </c>
      <c r="AW257" s="12" t="s">
        <v>36</v>
      </c>
      <c r="AX257" s="12" t="s">
        <v>82</v>
      </c>
      <c r="AY257" s="249" t="s">
        <v>182</v>
      </c>
    </row>
    <row r="258" s="13" customFormat="1">
      <c r="B258" s="250"/>
      <c r="C258" s="251"/>
      <c r="D258" s="235" t="s">
        <v>194</v>
      </c>
      <c r="E258" s="252" t="s">
        <v>1</v>
      </c>
      <c r="F258" s="253" t="s">
        <v>196</v>
      </c>
      <c r="G258" s="251"/>
      <c r="H258" s="254">
        <v>2436</v>
      </c>
      <c r="I258" s="255"/>
      <c r="J258" s="251"/>
      <c r="K258" s="251"/>
      <c r="L258" s="256"/>
      <c r="M258" s="257"/>
      <c r="N258" s="258"/>
      <c r="O258" s="258"/>
      <c r="P258" s="258"/>
      <c r="Q258" s="258"/>
      <c r="R258" s="258"/>
      <c r="S258" s="258"/>
      <c r="T258" s="259"/>
      <c r="AT258" s="260" t="s">
        <v>194</v>
      </c>
      <c r="AU258" s="260" t="s">
        <v>91</v>
      </c>
      <c r="AV258" s="13" t="s">
        <v>188</v>
      </c>
      <c r="AW258" s="13" t="s">
        <v>36</v>
      </c>
      <c r="AX258" s="13" t="s">
        <v>14</v>
      </c>
      <c r="AY258" s="260" t="s">
        <v>182</v>
      </c>
    </row>
    <row r="259" s="1" customFormat="1" ht="24" customHeight="1">
      <c r="B259" s="36"/>
      <c r="C259" s="222" t="s">
        <v>344</v>
      </c>
      <c r="D259" s="222" t="s">
        <v>184</v>
      </c>
      <c r="E259" s="223" t="s">
        <v>345</v>
      </c>
      <c r="F259" s="224" t="s">
        <v>346</v>
      </c>
      <c r="G259" s="225" t="s">
        <v>114</v>
      </c>
      <c r="H259" s="226">
        <v>63</v>
      </c>
      <c r="I259" s="227"/>
      <c r="J259" s="228">
        <f>ROUND(I259*H259,2)</f>
        <v>0</v>
      </c>
      <c r="K259" s="224" t="s">
        <v>187</v>
      </c>
      <c r="L259" s="41"/>
      <c r="M259" s="229" t="s">
        <v>1</v>
      </c>
      <c r="N259" s="230" t="s">
        <v>47</v>
      </c>
      <c r="O259" s="84"/>
      <c r="P259" s="231">
        <f>O259*H259</f>
        <v>0</v>
      </c>
      <c r="Q259" s="231">
        <v>0</v>
      </c>
      <c r="R259" s="231">
        <f>Q259*H259</f>
        <v>0</v>
      </c>
      <c r="S259" s="231">
        <v>0</v>
      </c>
      <c r="T259" s="232">
        <f>S259*H259</f>
        <v>0</v>
      </c>
      <c r="AR259" s="233" t="s">
        <v>188</v>
      </c>
      <c r="AT259" s="233" t="s">
        <v>184</v>
      </c>
      <c r="AU259" s="233" t="s">
        <v>91</v>
      </c>
      <c r="AY259" s="15" t="s">
        <v>182</v>
      </c>
      <c r="BE259" s="234">
        <f>IF(N259="základní",J259,0)</f>
        <v>0</v>
      </c>
      <c r="BF259" s="234">
        <f>IF(N259="snížená",J259,0)</f>
        <v>0</v>
      </c>
      <c r="BG259" s="234">
        <f>IF(N259="zákl. přenesená",J259,0)</f>
        <v>0</v>
      </c>
      <c r="BH259" s="234">
        <f>IF(N259="sníž. přenesená",J259,0)</f>
        <v>0</v>
      </c>
      <c r="BI259" s="234">
        <f>IF(N259="nulová",J259,0)</f>
        <v>0</v>
      </c>
      <c r="BJ259" s="15" t="s">
        <v>14</v>
      </c>
      <c r="BK259" s="234">
        <f>ROUND(I259*H259,2)</f>
        <v>0</v>
      </c>
      <c r="BL259" s="15" t="s">
        <v>188</v>
      </c>
      <c r="BM259" s="233" t="s">
        <v>347</v>
      </c>
    </row>
    <row r="260" s="1" customFormat="1">
      <c r="B260" s="36"/>
      <c r="C260" s="37"/>
      <c r="D260" s="235" t="s">
        <v>190</v>
      </c>
      <c r="E260" s="37"/>
      <c r="F260" s="236" t="s">
        <v>348</v>
      </c>
      <c r="G260" s="37"/>
      <c r="H260" s="37"/>
      <c r="I260" s="138"/>
      <c r="J260" s="37"/>
      <c r="K260" s="37"/>
      <c r="L260" s="41"/>
      <c r="M260" s="237"/>
      <c r="N260" s="84"/>
      <c r="O260" s="84"/>
      <c r="P260" s="84"/>
      <c r="Q260" s="84"/>
      <c r="R260" s="84"/>
      <c r="S260" s="84"/>
      <c r="T260" s="85"/>
      <c r="AT260" s="15" t="s">
        <v>190</v>
      </c>
      <c r="AU260" s="15" t="s">
        <v>91</v>
      </c>
    </row>
    <row r="261" s="1" customFormat="1">
      <c r="B261" s="36"/>
      <c r="C261" s="37"/>
      <c r="D261" s="235" t="s">
        <v>192</v>
      </c>
      <c r="E261" s="37"/>
      <c r="F261" s="238" t="s">
        <v>349</v>
      </c>
      <c r="G261" s="37"/>
      <c r="H261" s="37"/>
      <c r="I261" s="138"/>
      <c r="J261" s="37"/>
      <c r="K261" s="37"/>
      <c r="L261" s="41"/>
      <c r="M261" s="237"/>
      <c r="N261" s="84"/>
      <c r="O261" s="84"/>
      <c r="P261" s="84"/>
      <c r="Q261" s="84"/>
      <c r="R261" s="84"/>
      <c r="S261" s="84"/>
      <c r="T261" s="85"/>
      <c r="AT261" s="15" t="s">
        <v>192</v>
      </c>
      <c r="AU261" s="15" t="s">
        <v>91</v>
      </c>
    </row>
    <row r="262" s="1" customFormat="1">
      <c r="B262" s="36"/>
      <c r="C262" s="37"/>
      <c r="D262" s="235" t="s">
        <v>330</v>
      </c>
      <c r="E262" s="37"/>
      <c r="F262" s="238" t="s">
        <v>331</v>
      </c>
      <c r="G262" s="37"/>
      <c r="H262" s="37"/>
      <c r="I262" s="138"/>
      <c r="J262" s="37"/>
      <c r="K262" s="37"/>
      <c r="L262" s="41"/>
      <c r="M262" s="237"/>
      <c r="N262" s="84"/>
      <c r="O262" s="84"/>
      <c r="P262" s="84"/>
      <c r="Q262" s="84"/>
      <c r="R262" s="84"/>
      <c r="S262" s="84"/>
      <c r="T262" s="85"/>
      <c r="AT262" s="15" t="s">
        <v>330</v>
      </c>
      <c r="AU262" s="15" t="s">
        <v>91</v>
      </c>
    </row>
    <row r="263" s="12" customFormat="1">
      <c r="B263" s="239"/>
      <c r="C263" s="240"/>
      <c r="D263" s="235" t="s">
        <v>194</v>
      </c>
      <c r="E263" s="241" t="s">
        <v>1</v>
      </c>
      <c r="F263" s="242" t="s">
        <v>201</v>
      </c>
      <c r="G263" s="240"/>
      <c r="H263" s="243">
        <v>63</v>
      </c>
      <c r="I263" s="244"/>
      <c r="J263" s="240"/>
      <c r="K263" s="240"/>
      <c r="L263" s="245"/>
      <c r="M263" s="246"/>
      <c r="N263" s="247"/>
      <c r="O263" s="247"/>
      <c r="P263" s="247"/>
      <c r="Q263" s="247"/>
      <c r="R263" s="247"/>
      <c r="S263" s="247"/>
      <c r="T263" s="248"/>
      <c r="AT263" s="249" t="s">
        <v>194</v>
      </c>
      <c r="AU263" s="249" t="s">
        <v>91</v>
      </c>
      <c r="AV263" s="12" t="s">
        <v>91</v>
      </c>
      <c r="AW263" s="12" t="s">
        <v>36</v>
      </c>
      <c r="AX263" s="12" t="s">
        <v>82</v>
      </c>
      <c r="AY263" s="249" t="s">
        <v>182</v>
      </c>
    </row>
    <row r="264" s="13" customFormat="1">
      <c r="B264" s="250"/>
      <c r="C264" s="251"/>
      <c r="D264" s="235" t="s">
        <v>194</v>
      </c>
      <c r="E264" s="252" t="s">
        <v>1</v>
      </c>
      <c r="F264" s="253" t="s">
        <v>196</v>
      </c>
      <c r="G264" s="251"/>
      <c r="H264" s="254">
        <v>63</v>
      </c>
      <c r="I264" s="255"/>
      <c r="J264" s="251"/>
      <c r="K264" s="251"/>
      <c r="L264" s="256"/>
      <c r="M264" s="257"/>
      <c r="N264" s="258"/>
      <c r="O264" s="258"/>
      <c r="P264" s="258"/>
      <c r="Q264" s="258"/>
      <c r="R264" s="258"/>
      <c r="S264" s="258"/>
      <c r="T264" s="259"/>
      <c r="AT264" s="260" t="s">
        <v>194</v>
      </c>
      <c r="AU264" s="260" t="s">
        <v>91</v>
      </c>
      <c r="AV264" s="13" t="s">
        <v>188</v>
      </c>
      <c r="AW264" s="13" t="s">
        <v>36</v>
      </c>
      <c r="AX264" s="13" t="s">
        <v>14</v>
      </c>
      <c r="AY264" s="260" t="s">
        <v>182</v>
      </c>
    </row>
    <row r="265" s="1" customFormat="1" ht="24" customHeight="1">
      <c r="B265" s="36"/>
      <c r="C265" s="222" t="s">
        <v>350</v>
      </c>
      <c r="D265" s="222" t="s">
        <v>184</v>
      </c>
      <c r="E265" s="223" t="s">
        <v>351</v>
      </c>
      <c r="F265" s="224" t="s">
        <v>352</v>
      </c>
      <c r="G265" s="225" t="s">
        <v>114</v>
      </c>
      <c r="H265" s="226">
        <v>4351.1999999999998</v>
      </c>
      <c r="I265" s="227"/>
      <c r="J265" s="228">
        <f>ROUND(I265*H265,2)</f>
        <v>0</v>
      </c>
      <c r="K265" s="224" t="s">
        <v>187</v>
      </c>
      <c r="L265" s="41"/>
      <c r="M265" s="229" t="s">
        <v>1</v>
      </c>
      <c r="N265" s="230" t="s">
        <v>47</v>
      </c>
      <c r="O265" s="84"/>
      <c r="P265" s="231">
        <f>O265*H265</f>
        <v>0</v>
      </c>
      <c r="Q265" s="231">
        <v>0</v>
      </c>
      <c r="R265" s="231">
        <f>Q265*H265</f>
        <v>0</v>
      </c>
      <c r="S265" s="231">
        <v>0</v>
      </c>
      <c r="T265" s="232">
        <f>S265*H265</f>
        <v>0</v>
      </c>
      <c r="AR265" s="233" t="s">
        <v>188</v>
      </c>
      <c r="AT265" s="233" t="s">
        <v>184</v>
      </c>
      <c r="AU265" s="233" t="s">
        <v>91</v>
      </c>
      <c r="AY265" s="15" t="s">
        <v>182</v>
      </c>
      <c r="BE265" s="234">
        <f>IF(N265="základní",J265,0)</f>
        <v>0</v>
      </c>
      <c r="BF265" s="234">
        <f>IF(N265="snížená",J265,0)</f>
        <v>0</v>
      </c>
      <c r="BG265" s="234">
        <f>IF(N265="zákl. přenesená",J265,0)</f>
        <v>0</v>
      </c>
      <c r="BH265" s="234">
        <f>IF(N265="sníž. přenesená",J265,0)</f>
        <v>0</v>
      </c>
      <c r="BI265" s="234">
        <f>IF(N265="nulová",J265,0)</f>
        <v>0</v>
      </c>
      <c r="BJ265" s="15" t="s">
        <v>14</v>
      </c>
      <c r="BK265" s="234">
        <f>ROUND(I265*H265,2)</f>
        <v>0</v>
      </c>
      <c r="BL265" s="15" t="s">
        <v>188</v>
      </c>
      <c r="BM265" s="233" t="s">
        <v>353</v>
      </c>
    </row>
    <row r="266" s="1" customFormat="1">
      <c r="B266" s="36"/>
      <c r="C266" s="37"/>
      <c r="D266" s="235" t="s">
        <v>190</v>
      </c>
      <c r="E266" s="37"/>
      <c r="F266" s="236" t="s">
        <v>354</v>
      </c>
      <c r="G266" s="37"/>
      <c r="H266" s="37"/>
      <c r="I266" s="138"/>
      <c r="J266" s="37"/>
      <c r="K266" s="37"/>
      <c r="L266" s="41"/>
      <c r="M266" s="237"/>
      <c r="N266" s="84"/>
      <c r="O266" s="84"/>
      <c r="P266" s="84"/>
      <c r="Q266" s="84"/>
      <c r="R266" s="84"/>
      <c r="S266" s="84"/>
      <c r="T266" s="85"/>
      <c r="AT266" s="15" t="s">
        <v>190</v>
      </c>
      <c r="AU266" s="15" t="s">
        <v>91</v>
      </c>
    </row>
    <row r="267" s="1" customFormat="1">
      <c r="B267" s="36"/>
      <c r="C267" s="37"/>
      <c r="D267" s="235" t="s">
        <v>192</v>
      </c>
      <c r="E267" s="37"/>
      <c r="F267" s="238" t="s">
        <v>355</v>
      </c>
      <c r="G267" s="37"/>
      <c r="H267" s="37"/>
      <c r="I267" s="138"/>
      <c r="J267" s="37"/>
      <c r="K267" s="37"/>
      <c r="L267" s="41"/>
      <c r="M267" s="237"/>
      <c r="N267" s="84"/>
      <c r="O267" s="84"/>
      <c r="P267" s="84"/>
      <c r="Q267" s="84"/>
      <c r="R267" s="84"/>
      <c r="S267" s="84"/>
      <c r="T267" s="85"/>
      <c r="AT267" s="15" t="s">
        <v>192</v>
      </c>
      <c r="AU267" s="15" t="s">
        <v>91</v>
      </c>
    </row>
    <row r="268" s="12" customFormat="1">
      <c r="B268" s="239"/>
      <c r="C268" s="240"/>
      <c r="D268" s="235" t="s">
        <v>194</v>
      </c>
      <c r="E268" s="241" t="s">
        <v>1</v>
      </c>
      <c r="F268" s="242" t="s">
        <v>356</v>
      </c>
      <c r="G268" s="240"/>
      <c r="H268" s="243">
        <v>4263</v>
      </c>
      <c r="I268" s="244"/>
      <c r="J268" s="240"/>
      <c r="K268" s="240"/>
      <c r="L268" s="245"/>
      <c r="M268" s="246"/>
      <c r="N268" s="247"/>
      <c r="O268" s="247"/>
      <c r="P268" s="247"/>
      <c r="Q268" s="247"/>
      <c r="R268" s="247"/>
      <c r="S268" s="247"/>
      <c r="T268" s="248"/>
      <c r="AT268" s="249" t="s">
        <v>194</v>
      </c>
      <c r="AU268" s="249" t="s">
        <v>91</v>
      </c>
      <c r="AV268" s="12" t="s">
        <v>91</v>
      </c>
      <c r="AW268" s="12" t="s">
        <v>36</v>
      </c>
      <c r="AX268" s="12" t="s">
        <v>82</v>
      </c>
      <c r="AY268" s="249" t="s">
        <v>182</v>
      </c>
    </row>
    <row r="269" s="12" customFormat="1">
      <c r="B269" s="239"/>
      <c r="C269" s="240"/>
      <c r="D269" s="235" t="s">
        <v>194</v>
      </c>
      <c r="E269" s="241" t="s">
        <v>1</v>
      </c>
      <c r="F269" s="242" t="s">
        <v>195</v>
      </c>
      <c r="G269" s="240"/>
      <c r="H269" s="243">
        <v>88.200000000000003</v>
      </c>
      <c r="I269" s="244"/>
      <c r="J269" s="240"/>
      <c r="K269" s="240"/>
      <c r="L269" s="245"/>
      <c r="M269" s="246"/>
      <c r="N269" s="247"/>
      <c r="O269" s="247"/>
      <c r="P269" s="247"/>
      <c r="Q269" s="247"/>
      <c r="R269" s="247"/>
      <c r="S269" s="247"/>
      <c r="T269" s="248"/>
      <c r="AT269" s="249" t="s">
        <v>194</v>
      </c>
      <c r="AU269" s="249" t="s">
        <v>91</v>
      </c>
      <c r="AV269" s="12" t="s">
        <v>91</v>
      </c>
      <c r="AW269" s="12" t="s">
        <v>36</v>
      </c>
      <c r="AX269" s="12" t="s">
        <v>82</v>
      </c>
      <c r="AY269" s="249" t="s">
        <v>182</v>
      </c>
    </row>
    <row r="270" s="13" customFormat="1">
      <c r="B270" s="250"/>
      <c r="C270" s="251"/>
      <c r="D270" s="235" t="s">
        <v>194</v>
      </c>
      <c r="E270" s="252" t="s">
        <v>1</v>
      </c>
      <c r="F270" s="253" t="s">
        <v>196</v>
      </c>
      <c r="G270" s="251"/>
      <c r="H270" s="254">
        <v>4351.1999999999998</v>
      </c>
      <c r="I270" s="255"/>
      <c r="J270" s="251"/>
      <c r="K270" s="251"/>
      <c r="L270" s="256"/>
      <c r="M270" s="257"/>
      <c r="N270" s="258"/>
      <c r="O270" s="258"/>
      <c r="P270" s="258"/>
      <c r="Q270" s="258"/>
      <c r="R270" s="258"/>
      <c r="S270" s="258"/>
      <c r="T270" s="259"/>
      <c r="AT270" s="260" t="s">
        <v>194</v>
      </c>
      <c r="AU270" s="260" t="s">
        <v>91</v>
      </c>
      <c r="AV270" s="13" t="s">
        <v>188</v>
      </c>
      <c r="AW270" s="13" t="s">
        <v>36</v>
      </c>
      <c r="AX270" s="13" t="s">
        <v>14</v>
      </c>
      <c r="AY270" s="260" t="s">
        <v>182</v>
      </c>
    </row>
    <row r="271" s="1" customFormat="1" ht="24" customHeight="1">
      <c r="B271" s="36"/>
      <c r="C271" s="222" t="s">
        <v>357</v>
      </c>
      <c r="D271" s="222" t="s">
        <v>184</v>
      </c>
      <c r="E271" s="223" t="s">
        <v>358</v>
      </c>
      <c r="F271" s="224" t="s">
        <v>359</v>
      </c>
      <c r="G271" s="225" t="s">
        <v>114</v>
      </c>
      <c r="H271" s="226">
        <v>18.899999999999999</v>
      </c>
      <c r="I271" s="227"/>
      <c r="J271" s="228">
        <f>ROUND(I271*H271,2)</f>
        <v>0</v>
      </c>
      <c r="K271" s="224" t="s">
        <v>1</v>
      </c>
      <c r="L271" s="41"/>
      <c r="M271" s="229" t="s">
        <v>1</v>
      </c>
      <c r="N271" s="230" t="s">
        <v>47</v>
      </c>
      <c r="O271" s="84"/>
      <c r="P271" s="231">
        <f>O271*H271</f>
        <v>0</v>
      </c>
      <c r="Q271" s="231">
        <v>0</v>
      </c>
      <c r="R271" s="231">
        <f>Q271*H271</f>
        <v>0</v>
      </c>
      <c r="S271" s="231">
        <v>0</v>
      </c>
      <c r="T271" s="232">
        <f>S271*H271</f>
        <v>0</v>
      </c>
      <c r="AR271" s="233" t="s">
        <v>188</v>
      </c>
      <c r="AT271" s="233" t="s">
        <v>184</v>
      </c>
      <c r="AU271" s="233" t="s">
        <v>91</v>
      </c>
      <c r="AY271" s="15" t="s">
        <v>182</v>
      </c>
      <c r="BE271" s="234">
        <f>IF(N271="základní",J271,0)</f>
        <v>0</v>
      </c>
      <c r="BF271" s="234">
        <f>IF(N271="snížená",J271,0)</f>
        <v>0</v>
      </c>
      <c r="BG271" s="234">
        <f>IF(N271="zákl. přenesená",J271,0)</f>
        <v>0</v>
      </c>
      <c r="BH271" s="234">
        <f>IF(N271="sníž. přenesená",J271,0)</f>
        <v>0</v>
      </c>
      <c r="BI271" s="234">
        <f>IF(N271="nulová",J271,0)</f>
        <v>0</v>
      </c>
      <c r="BJ271" s="15" t="s">
        <v>14</v>
      </c>
      <c r="BK271" s="234">
        <f>ROUND(I271*H271,2)</f>
        <v>0</v>
      </c>
      <c r="BL271" s="15" t="s">
        <v>188</v>
      </c>
      <c r="BM271" s="233" t="s">
        <v>360</v>
      </c>
    </row>
    <row r="272" s="1" customFormat="1">
      <c r="B272" s="36"/>
      <c r="C272" s="37"/>
      <c r="D272" s="235" t="s">
        <v>190</v>
      </c>
      <c r="E272" s="37"/>
      <c r="F272" s="236" t="s">
        <v>359</v>
      </c>
      <c r="G272" s="37"/>
      <c r="H272" s="37"/>
      <c r="I272" s="138"/>
      <c r="J272" s="37"/>
      <c r="K272" s="37"/>
      <c r="L272" s="41"/>
      <c r="M272" s="237"/>
      <c r="N272" s="84"/>
      <c r="O272" s="84"/>
      <c r="P272" s="84"/>
      <c r="Q272" s="84"/>
      <c r="R272" s="84"/>
      <c r="S272" s="84"/>
      <c r="T272" s="85"/>
      <c r="AT272" s="15" t="s">
        <v>190</v>
      </c>
      <c r="AU272" s="15" t="s">
        <v>91</v>
      </c>
    </row>
    <row r="273" s="12" customFormat="1">
      <c r="B273" s="239"/>
      <c r="C273" s="240"/>
      <c r="D273" s="235" t="s">
        <v>194</v>
      </c>
      <c r="E273" s="241" t="s">
        <v>1</v>
      </c>
      <c r="F273" s="242" t="s">
        <v>138</v>
      </c>
      <c r="G273" s="240"/>
      <c r="H273" s="243">
        <v>18.899999999999999</v>
      </c>
      <c r="I273" s="244"/>
      <c r="J273" s="240"/>
      <c r="K273" s="240"/>
      <c r="L273" s="245"/>
      <c r="M273" s="246"/>
      <c r="N273" s="247"/>
      <c r="O273" s="247"/>
      <c r="P273" s="247"/>
      <c r="Q273" s="247"/>
      <c r="R273" s="247"/>
      <c r="S273" s="247"/>
      <c r="T273" s="248"/>
      <c r="AT273" s="249" t="s">
        <v>194</v>
      </c>
      <c r="AU273" s="249" t="s">
        <v>91</v>
      </c>
      <c r="AV273" s="12" t="s">
        <v>91</v>
      </c>
      <c r="AW273" s="12" t="s">
        <v>36</v>
      </c>
      <c r="AX273" s="12" t="s">
        <v>82</v>
      </c>
      <c r="AY273" s="249" t="s">
        <v>182</v>
      </c>
    </row>
    <row r="274" s="13" customFormat="1">
      <c r="B274" s="250"/>
      <c r="C274" s="251"/>
      <c r="D274" s="235" t="s">
        <v>194</v>
      </c>
      <c r="E274" s="252" t="s">
        <v>1</v>
      </c>
      <c r="F274" s="253" t="s">
        <v>196</v>
      </c>
      <c r="G274" s="251"/>
      <c r="H274" s="254">
        <v>18.899999999999999</v>
      </c>
      <c r="I274" s="255"/>
      <c r="J274" s="251"/>
      <c r="K274" s="251"/>
      <c r="L274" s="256"/>
      <c r="M274" s="257"/>
      <c r="N274" s="258"/>
      <c r="O274" s="258"/>
      <c r="P274" s="258"/>
      <c r="Q274" s="258"/>
      <c r="R274" s="258"/>
      <c r="S274" s="258"/>
      <c r="T274" s="259"/>
      <c r="AT274" s="260" t="s">
        <v>194</v>
      </c>
      <c r="AU274" s="260" t="s">
        <v>91</v>
      </c>
      <c r="AV274" s="13" t="s">
        <v>188</v>
      </c>
      <c r="AW274" s="13" t="s">
        <v>36</v>
      </c>
      <c r="AX274" s="13" t="s">
        <v>14</v>
      </c>
      <c r="AY274" s="260" t="s">
        <v>182</v>
      </c>
    </row>
    <row r="275" s="1" customFormat="1" ht="24" customHeight="1">
      <c r="B275" s="36"/>
      <c r="C275" s="222" t="s">
        <v>361</v>
      </c>
      <c r="D275" s="222" t="s">
        <v>184</v>
      </c>
      <c r="E275" s="223" t="s">
        <v>362</v>
      </c>
      <c r="F275" s="224" t="s">
        <v>363</v>
      </c>
      <c r="G275" s="225" t="s">
        <v>114</v>
      </c>
      <c r="H275" s="226">
        <v>1827</v>
      </c>
      <c r="I275" s="227"/>
      <c r="J275" s="228">
        <f>ROUND(I275*H275,2)</f>
        <v>0</v>
      </c>
      <c r="K275" s="224" t="s">
        <v>187</v>
      </c>
      <c r="L275" s="41"/>
      <c r="M275" s="229" t="s">
        <v>1</v>
      </c>
      <c r="N275" s="230" t="s">
        <v>47</v>
      </c>
      <c r="O275" s="84"/>
      <c r="P275" s="231">
        <f>O275*H275</f>
        <v>0</v>
      </c>
      <c r="Q275" s="231">
        <v>0</v>
      </c>
      <c r="R275" s="231">
        <f>Q275*H275</f>
        <v>0</v>
      </c>
      <c r="S275" s="231">
        <v>0</v>
      </c>
      <c r="T275" s="232">
        <f>S275*H275</f>
        <v>0</v>
      </c>
      <c r="AR275" s="233" t="s">
        <v>188</v>
      </c>
      <c r="AT275" s="233" t="s">
        <v>184</v>
      </c>
      <c r="AU275" s="233" t="s">
        <v>91</v>
      </c>
      <c r="AY275" s="15" t="s">
        <v>182</v>
      </c>
      <c r="BE275" s="234">
        <f>IF(N275="základní",J275,0)</f>
        <v>0</v>
      </c>
      <c r="BF275" s="234">
        <f>IF(N275="snížená",J275,0)</f>
        <v>0</v>
      </c>
      <c r="BG275" s="234">
        <f>IF(N275="zákl. přenesená",J275,0)</f>
        <v>0</v>
      </c>
      <c r="BH275" s="234">
        <f>IF(N275="sníž. přenesená",J275,0)</f>
        <v>0</v>
      </c>
      <c r="BI275" s="234">
        <f>IF(N275="nulová",J275,0)</f>
        <v>0</v>
      </c>
      <c r="BJ275" s="15" t="s">
        <v>14</v>
      </c>
      <c r="BK275" s="234">
        <f>ROUND(I275*H275,2)</f>
        <v>0</v>
      </c>
      <c r="BL275" s="15" t="s">
        <v>188</v>
      </c>
      <c r="BM275" s="233" t="s">
        <v>364</v>
      </c>
    </row>
    <row r="276" s="1" customFormat="1">
      <c r="B276" s="36"/>
      <c r="C276" s="37"/>
      <c r="D276" s="235" t="s">
        <v>190</v>
      </c>
      <c r="E276" s="37"/>
      <c r="F276" s="236" t="s">
        <v>365</v>
      </c>
      <c r="G276" s="37"/>
      <c r="H276" s="37"/>
      <c r="I276" s="138"/>
      <c r="J276" s="37"/>
      <c r="K276" s="37"/>
      <c r="L276" s="41"/>
      <c r="M276" s="237"/>
      <c r="N276" s="84"/>
      <c r="O276" s="84"/>
      <c r="P276" s="84"/>
      <c r="Q276" s="84"/>
      <c r="R276" s="84"/>
      <c r="S276" s="84"/>
      <c r="T276" s="85"/>
      <c r="AT276" s="15" t="s">
        <v>190</v>
      </c>
      <c r="AU276" s="15" t="s">
        <v>91</v>
      </c>
    </row>
    <row r="277" s="1" customFormat="1">
      <c r="B277" s="36"/>
      <c r="C277" s="37"/>
      <c r="D277" s="235" t="s">
        <v>192</v>
      </c>
      <c r="E277" s="37"/>
      <c r="F277" s="238" t="s">
        <v>366</v>
      </c>
      <c r="G277" s="37"/>
      <c r="H277" s="37"/>
      <c r="I277" s="138"/>
      <c r="J277" s="37"/>
      <c r="K277" s="37"/>
      <c r="L277" s="41"/>
      <c r="M277" s="237"/>
      <c r="N277" s="84"/>
      <c r="O277" s="84"/>
      <c r="P277" s="84"/>
      <c r="Q277" s="84"/>
      <c r="R277" s="84"/>
      <c r="S277" s="84"/>
      <c r="T277" s="85"/>
      <c r="AT277" s="15" t="s">
        <v>192</v>
      </c>
      <c r="AU277" s="15" t="s">
        <v>91</v>
      </c>
    </row>
    <row r="278" s="12" customFormat="1">
      <c r="B278" s="239"/>
      <c r="C278" s="240"/>
      <c r="D278" s="235" t="s">
        <v>194</v>
      </c>
      <c r="E278" s="241" t="s">
        <v>1</v>
      </c>
      <c r="F278" s="242" t="s">
        <v>367</v>
      </c>
      <c r="G278" s="240"/>
      <c r="H278" s="243">
        <v>1827</v>
      </c>
      <c r="I278" s="244"/>
      <c r="J278" s="240"/>
      <c r="K278" s="240"/>
      <c r="L278" s="245"/>
      <c r="M278" s="246"/>
      <c r="N278" s="247"/>
      <c r="O278" s="247"/>
      <c r="P278" s="247"/>
      <c r="Q278" s="247"/>
      <c r="R278" s="247"/>
      <c r="S278" s="247"/>
      <c r="T278" s="248"/>
      <c r="AT278" s="249" t="s">
        <v>194</v>
      </c>
      <c r="AU278" s="249" t="s">
        <v>91</v>
      </c>
      <c r="AV278" s="12" t="s">
        <v>91</v>
      </c>
      <c r="AW278" s="12" t="s">
        <v>36</v>
      </c>
      <c r="AX278" s="12" t="s">
        <v>82</v>
      </c>
      <c r="AY278" s="249" t="s">
        <v>182</v>
      </c>
    </row>
    <row r="279" s="13" customFormat="1">
      <c r="B279" s="250"/>
      <c r="C279" s="251"/>
      <c r="D279" s="235" t="s">
        <v>194</v>
      </c>
      <c r="E279" s="252" t="s">
        <v>1</v>
      </c>
      <c r="F279" s="253" t="s">
        <v>196</v>
      </c>
      <c r="G279" s="251"/>
      <c r="H279" s="254">
        <v>1827</v>
      </c>
      <c r="I279" s="255"/>
      <c r="J279" s="251"/>
      <c r="K279" s="251"/>
      <c r="L279" s="256"/>
      <c r="M279" s="257"/>
      <c r="N279" s="258"/>
      <c r="O279" s="258"/>
      <c r="P279" s="258"/>
      <c r="Q279" s="258"/>
      <c r="R279" s="258"/>
      <c r="S279" s="258"/>
      <c r="T279" s="259"/>
      <c r="AT279" s="260" t="s">
        <v>194</v>
      </c>
      <c r="AU279" s="260" t="s">
        <v>91</v>
      </c>
      <c r="AV279" s="13" t="s">
        <v>188</v>
      </c>
      <c r="AW279" s="13" t="s">
        <v>36</v>
      </c>
      <c r="AX279" s="13" t="s">
        <v>14</v>
      </c>
      <c r="AY279" s="260" t="s">
        <v>182</v>
      </c>
    </row>
    <row r="280" s="1" customFormat="1" ht="24" customHeight="1">
      <c r="B280" s="36"/>
      <c r="C280" s="222" t="s">
        <v>368</v>
      </c>
      <c r="D280" s="222" t="s">
        <v>184</v>
      </c>
      <c r="E280" s="223" t="s">
        <v>369</v>
      </c>
      <c r="F280" s="224" t="s">
        <v>370</v>
      </c>
      <c r="G280" s="225" t="s">
        <v>114</v>
      </c>
      <c r="H280" s="226">
        <v>7308</v>
      </c>
      <c r="I280" s="227"/>
      <c r="J280" s="228">
        <f>ROUND(I280*H280,2)</f>
        <v>0</v>
      </c>
      <c r="K280" s="224" t="s">
        <v>187</v>
      </c>
      <c r="L280" s="41"/>
      <c r="M280" s="229" t="s">
        <v>1</v>
      </c>
      <c r="N280" s="230" t="s">
        <v>47</v>
      </c>
      <c r="O280" s="84"/>
      <c r="P280" s="231">
        <f>O280*H280</f>
        <v>0</v>
      </c>
      <c r="Q280" s="231">
        <v>0</v>
      </c>
      <c r="R280" s="231">
        <f>Q280*H280</f>
        <v>0</v>
      </c>
      <c r="S280" s="231">
        <v>0</v>
      </c>
      <c r="T280" s="232">
        <f>S280*H280</f>
        <v>0</v>
      </c>
      <c r="AR280" s="233" t="s">
        <v>188</v>
      </c>
      <c r="AT280" s="233" t="s">
        <v>184</v>
      </c>
      <c r="AU280" s="233" t="s">
        <v>91</v>
      </c>
      <c r="AY280" s="15" t="s">
        <v>182</v>
      </c>
      <c r="BE280" s="234">
        <f>IF(N280="základní",J280,0)</f>
        <v>0</v>
      </c>
      <c r="BF280" s="234">
        <f>IF(N280="snížená",J280,0)</f>
        <v>0</v>
      </c>
      <c r="BG280" s="234">
        <f>IF(N280="zákl. přenesená",J280,0)</f>
        <v>0</v>
      </c>
      <c r="BH280" s="234">
        <f>IF(N280="sníž. přenesená",J280,0)</f>
        <v>0</v>
      </c>
      <c r="BI280" s="234">
        <f>IF(N280="nulová",J280,0)</f>
        <v>0</v>
      </c>
      <c r="BJ280" s="15" t="s">
        <v>14</v>
      </c>
      <c r="BK280" s="234">
        <f>ROUND(I280*H280,2)</f>
        <v>0</v>
      </c>
      <c r="BL280" s="15" t="s">
        <v>188</v>
      </c>
      <c r="BM280" s="233" t="s">
        <v>371</v>
      </c>
    </row>
    <row r="281" s="1" customFormat="1">
      <c r="B281" s="36"/>
      <c r="C281" s="37"/>
      <c r="D281" s="235" t="s">
        <v>190</v>
      </c>
      <c r="E281" s="37"/>
      <c r="F281" s="236" t="s">
        <v>372</v>
      </c>
      <c r="G281" s="37"/>
      <c r="H281" s="37"/>
      <c r="I281" s="138"/>
      <c r="J281" s="37"/>
      <c r="K281" s="37"/>
      <c r="L281" s="41"/>
      <c r="M281" s="237"/>
      <c r="N281" s="84"/>
      <c r="O281" s="84"/>
      <c r="P281" s="84"/>
      <c r="Q281" s="84"/>
      <c r="R281" s="84"/>
      <c r="S281" s="84"/>
      <c r="T281" s="85"/>
      <c r="AT281" s="15" t="s">
        <v>190</v>
      </c>
      <c r="AU281" s="15" t="s">
        <v>91</v>
      </c>
    </row>
    <row r="282" s="1" customFormat="1">
      <c r="B282" s="36"/>
      <c r="C282" s="37"/>
      <c r="D282" s="235" t="s">
        <v>330</v>
      </c>
      <c r="E282" s="37"/>
      <c r="F282" s="238" t="s">
        <v>373</v>
      </c>
      <c r="G282" s="37"/>
      <c r="H282" s="37"/>
      <c r="I282" s="138"/>
      <c r="J282" s="37"/>
      <c r="K282" s="37"/>
      <c r="L282" s="41"/>
      <c r="M282" s="237"/>
      <c r="N282" s="84"/>
      <c r="O282" s="84"/>
      <c r="P282" s="84"/>
      <c r="Q282" s="84"/>
      <c r="R282" s="84"/>
      <c r="S282" s="84"/>
      <c r="T282" s="85"/>
      <c r="AT282" s="15" t="s">
        <v>330</v>
      </c>
      <c r="AU282" s="15" t="s">
        <v>91</v>
      </c>
    </row>
    <row r="283" s="12" customFormat="1">
      <c r="B283" s="239"/>
      <c r="C283" s="240"/>
      <c r="D283" s="235" t="s">
        <v>194</v>
      </c>
      <c r="E283" s="241" t="s">
        <v>1</v>
      </c>
      <c r="F283" s="242" t="s">
        <v>374</v>
      </c>
      <c r="G283" s="240"/>
      <c r="H283" s="243">
        <v>7308</v>
      </c>
      <c r="I283" s="244"/>
      <c r="J283" s="240"/>
      <c r="K283" s="240"/>
      <c r="L283" s="245"/>
      <c r="M283" s="246"/>
      <c r="N283" s="247"/>
      <c r="O283" s="247"/>
      <c r="P283" s="247"/>
      <c r="Q283" s="247"/>
      <c r="R283" s="247"/>
      <c r="S283" s="247"/>
      <c r="T283" s="248"/>
      <c r="AT283" s="249" t="s">
        <v>194</v>
      </c>
      <c r="AU283" s="249" t="s">
        <v>91</v>
      </c>
      <c r="AV283" s="12" t="s">
        <v>91</v>
      </c>
      <c r="AW283" s="12" t="s">
        <v>36</v>
      </c>
      <c r="AX283" s="12" t="s">
        <v>82</v>
      </c>
      <c r="AY283" s="249" t="s">
        <v>182</v>
      </c>
    </row>
    <row r="284" s="13" customFormat="1">
      <c r="B284" s="250"/>
      <c r="C284" s="251"/>
      <c r="D284" s="235" t="s">
        <v>194</v>
      </c>
      <c r="E284" s="252" t="s">
        <v>1</v>
      </c>
      <c r="F284" s="253" t="s">
        <v>196</v>
      </c>
      <c r="G284" s="251"/>
      <c r="H284" s="254">
        <v>7308</v>
      </c>
      <c r="I284" s="255"/>
      <c r="J284" s="251"/>
      <c r="K284" s="251"/>
      <c r="L284" s="256"/>
      <c r="M284" s="257"/>
      <c r="N284" s="258"/>
      <c r="O284" s="258"/>
      <c r="P284" s="258"/>
      <c r="Q284" s="258"/>
      <c r="R284" s="258"/>
      <c r="S284" s="258"/>
      <c r="T284" s="259"/>
      <c r="AT284" s="260" t="s">
        <v>194</v>
      </c>
      <c r="AU284" s="260" t="s">
        <v>91</v>
      </c>
      <c r="AV284" s="13" t="s">
        <v>188</v>
      </c>
      <c r="AW284" s="13" t="s">
        <v>36</v>
      </c>
      <c r="AX284" s="13" t="s">
        <v>14</v>
      </c>
      <c r="AY284" s="260" t="s">
        <v>182</v>
      </c>
    </row>
    <row r="285" s="1" customFormat="1" ht="24" customHeight="1">
      <c r="B285" s="36"/>
      <c r="C285" s="222" t="s">
        <v>375</v>
      </c>
      <c r="D285" s="222" t="s">
        <v>184</v>
      </c>
      <c r="E285" s="223" t="s">
        <v>376</v>
      </c>
      <c r="F285" s="224" t="s">
        <v>377</v>
      </c>
      <c r="G285" s="225" t="s">
        <v>114</v>
      </c>
      <c r="H285" s="226">
        <v>24360</v>
      </c>
      <c r="I285" s="227"/>
      <c r="J285" s="228">
        <f>ROUND(I285*H285,2)</f>
        <v>0</v>
      </c>
      <c r="K285" s="224" t="s">
        <v>187</v>
      </c>
      <c r="L285" s="41"/>
      <c r="M285" s="229" t="s">
        <v>1</v>
      </c>
      <c r="N285" s="230" t="s">
        <v>47</v>
      </c>
      <c r="O285" s="84"/>
      <c r="P285" s="231">
        <f>O285*H285</f>
        <v>0</v>
      </c>
      <c r="Q285" s="231">
        <v>0</v>
      </c>
      <c r="R285" s="231">
        <f>Q285*H285</f>
        <v>0</v>
      </c>
      <c r="S285" s="231">
        <v>0</v>
      </c>
      <c r="T285" s="232">
        <f>S285*H285</f>
        <v>0</v>
      </c>
      <c r="AR285" s="233" t="s">
        <v>188</v>
      </c>
      <c r="AT285" s="233" t="s">
        <v>184</v>
      </c>
      <c r="AU285" s="233" t="s">
        <v>91</v>
      </c>
      <c r="AY285" s="15" t="s">
        <v>182</v>
      </c>
      <c r="BE285" s="234">
        <f>IF(N285="základní",J285,0)</f>
        <v>0</v>
      </c>
      <c r="BF285" s="234">
        <f>IF(N285="snížená",J285,0)</f>
        <v>0</v>
      </c>
      <c r="BG285" s="234">
        <f>IF(N285="zákl. přenesená",J285,0)</f>
        <v>0</v>
      </c>
      <c r="BH285" s="234">
        <f>IF(N285="sníž. přenesená",J285,0)</f>
        <v>0</v>
      </c>
      <c r="BI285" s="234">
        <f>IF(N285="nulová",J285,0)</f>
        <v>0</v>
      </c>
      <c r="BJ285" s="15" t="s">
        <v>14</v>
      </c>
      <c r="BK285" s="234">
        <f>ROUND(I285*H285,2)</f>
        <v>0</v>
      </c>
      <c r="BL285" s="15" t="s">
        <v>188</v>
      </c>
      <c r="BM285" s="233" t="s">
        <v>378</v>
      </c>
    </row>
    <row r="286" s="1" customFormat="1">
      <c r="B286" s="36"/>
      <c r="C286" s="37"/>
      <c r="D286" s="235" t="s">
        <v>190</v>
      </c>
      <c r="E286" s="37"/>
      <c r="F286" s="236" t="s">
        <v>379</v>
      </c>
      <c r="G286" s="37"/>
      <c r="H286" s="37"/>
      <c r="I286" s="138"/>
      <c r="J286" s="37"/>
      <c r="K286" s="37"/>
      <c r="L286" s="41"/>
      <c r="M286" s="237"/>
      <c r="N286" s="84"/>
      <c r="O286" s="84"/>
      <c r="P286" s="84"/>
      <c r="Q286" s="84"/>
      <c r="R286" s="84"/>
      <c r="S286" s="84"/>
      <c r="T286" s="85"/>
      <c r="AT286" s="15" t="s">
        <v>190</v>
      </c>
      <c r="AU286" s="15" t="s">
        <v>91</v>
      </c>
    </row>
    <row r="287" s="1" customFormat="1">
      <c r="B287" s="36"/>
      <c r="C287" s="37"/>
      <c r="D287" s="235" t="s">
        <v>330</v>
      </c>
      <c r="E287" s="37"/>
      <c r="F287" s="238" t="s">
        <v>331</v>
      </c>
      <c r="G287" s="37"/>
      <c r="H287" s="37"/>
      <c r="I287" s="138"/>
      <c r="J287" s="37"/>
      <c r="K287" s="37"/>
      <c r="L287" s="41"/>
      <c r="M287" s="237"/>
      <c r="N287" s="84"/>
      <c r="O287" s="84"/>
      <c r="P287" s="84"/>
      <c r="Q287" s="84"/>
      <c r="R287" s="84"/>
      <c r="S287" s="84"/>
      <c r="T287" s="85"/>
      <c r="AT287" s="15" t="s">
        <v>330</v>
      </c>
      <c r="AU287" s="15" t="s">
        <v>91</v>
      </c>
    </row>
    <row r="288" s="12" customFormat="1">
      <c r="B288" s="239"/>
      <c r="C288" s="240"/>
      <c r="D288" s="235" t="s">
        <v>194</v>
      </c>
      <c r="E288" s="241" t="s">
        <v>1</v>
      </c>
      <c r="F288" s="242" t="s">
        <v>380</v>
      </c>
      <c r="G288" s="240"/>
      <c r="H288" s="243">
        <v>24360</v>
      </c>
      <c r="I288" s="244"/>
      <c r="J288" s="240"/>
      <c r="K288" s="240"/>
      <c r="L288" s="245"/>
      <c r="M288" s="246"/>
      <c r="N288" s="247"/>
      <c r="O288" s="247"/>
      <c r="P288" s="247"/>
      <c r="Q288" s="247"/>
      <c r="R288" s="247"/>
      <c r="S288" s="247"/>
      <c r="T288" s="248"/>
      <c r="AT288" s="249" t="s">
        <v>194</v>
      </c>
      <c r="AU288" s="249" t="s">
        <v>91</v>
      </c>
      <c r="AV288" s="12" t="s">
        <v>91</v>
      </c>
      <c r="AW288" s="12" t="s">
        <v>36</v>
      </c>
      <c r="AX288" s="12" t="s">
        <v>82</v>
      </c>
      <c r="AY288" s="249" t="s">
        <v>182</v>
      </c>
    </row>
    <row r="289" s="13" customFormat="1">
      <c r="B289" s="250"/>
      <c r="C289" s="251"/>
      <c r="D289" s="235" t="s">
        <v>194</v>
      </c>
      <c r="E289" s="252" t="s">
        <v>1</v>
      </c>
      <c r="F289" s="253" t="s">
        <v>196</v>
      </c>
      <c r="G289" s="251"/>
      <c r="H289" s="254">
        <v>24360</v>
      </c>
      <c r="I289" s="255"/>
      <c r="J289" s="251"/>
      <c r="K289" s="251"/>
      <c r="L289" s="256"/>
      <c r="M289" s="257"/>
      <c r="N289" s="258"/>
      <c r="O289" s="258"/>
      <c r="P289" s="258"/>
      <c r="Q289" s="258"/>
      <c r="R289" s="258"/>
      <c r="S289" s="258"/>
      <c r="T289" s="259"/>
      <c r="AT289" s="260" t="s">
        <v>194</v>
      </c>
      <c r="AU289" s="260" t="s">
        <v>91</v>
      </c>
      <c r="AV289" s="13" t="s">
        <v>188</v>
      </c>
      <c r="AW289" s="13" t="s">
        <v>36</v>
      </c>
      <c r="AX289" s="13" t="s">
        <v>14</v>
      </c>
      <c r="AY289" s="260" t="s">
        <v>182</v>
      </c>
    </row>
    <row r="290" s="1" customFormat="1" ht="36" customHeight="1">
      <c r="B290" s="36"/>
      <c r="C290" s="222" t="s">
        <v>381</v>
      </c>
      <c r="D290" s="222" t="s">
        <v>184</v>
      </c>
      <c r="E290" s="223" t="s">
        <v>382</v>
      </c>
      <c r="F290" s="224" t="s">
        <v>383</v>
      </c>
      <c r="G290" s="225" t="s">
        <v>114</v>
      </c>
      <c r="H290" s="226">
        <v>12180</v>
      </c>
      <c r="I290" s="227"/>
      <c r="J290" s="228">
        <f>ROUND(I290*H290,2)</f>
        <v>0</v>
      </c>
      <c r="K290" s="224" t="s">
        <v>1</v>
      </c>
      <c r="L290" s="41"/>
      <c r="M290" s="229" t="s">
        <v>1</v>
      </c>
      <c r="N290" s="230" t="s">
        <v>47</v>
      </c>
      <c r="O290" s="84"/>
      <c r="P290" s="231">
        <f>O290*H290</f>
        <v>0</v>
      </c>
      <c r="Q290" s="231">
        <v>0</v>
      </c>
      <c r="R290" s="231">
        <f>Q290*H290</f>
        <v>0</v>
      </c>
      <c r="S290" s="231">
        <v>0</v>
      </c>
      <c r="T290" s="232">
        <f>S290*H290</f>
        <v>0</v>
      </c>
      <c r="AR290" s="233" t="s">
        <v>188</v>
      </c>
      <c r="AT290" s="233" t="s">
        <v>184</v>
      </c>
      <c r="AU290" s="233" t="s">
        <v>91</v>
      </c>
      <c r="AY290" s="15" t="s">
        <v>182</v>
      </c>
      <c r="BE290" s="234">
        <f>IF(N290="základní",J290,0)</f>
        <v>0</v>
      </c>
      <c r="BF290" s="234">
        <f>IF(N290="snížená",J290,0)</f>
        <v>0</v>
      </c>
      <c r="BG290" s="234">
        <f>IF(N290="zákl. přenesená",J290,0)</f>
        <v>0</v>
      </c>
      <c r="BH290" s="234">
        <f>IF(N290="sníž. přenesená",J290,0)</f>
        <v>0</v>
      </c>
      <c r="BI290" s="234">
        <f>IF(N290="nulová",J290,0)</f>
        <v>0</v>
      </c>
      <c r="BJ290" s="15" t="s">
        <v>14</v>
      </c>
      <c r="BK290" s="234">
        <f>ROUND(I290*H290,2)</f>
        <v>0</v>
      </c>
      <c r="BL290" s="15" t="s">
        <v>188</v>
      </c>
      <c r="BM290" s="233" t="s">
        <v>384</v>
      </c>
    </row>
    <row r="291" s="1" customFormat="1">
      <c r="B291" s="36"/>
      <c r="C291" s="37"/>
      <c r="D291" s="235" t="s">
        <v>190</v>
      </c>
      <c r="E291" s="37"/>
      <c r="F291" s="236" t="s">
        <v>383</v>
      </c>
      <c r="G291" s="37"/>
      <c r="H291" s="37"/>
      <c r="I291" s="138"/>
      <c r="J291" s="37"/>
      <c r="K291" s="37"/>
      <c r="L291" s="41"/>
      <c r="M291" s="237"/>
      <c r="N291" s="84"/>
      <c r="O291" s="84"/>
      <c r="P291" s="84"/>
      <c r="Q291" s="84"/>
      <c r="R291" s="84"/>
      <c r="S291" s="84"/>
      <c r="T291" s="85"/>
      <c r="AT291" s="15" t="s">
        <v>190</v>
      </c>
      <c r="AU291" s="15" t="s">
        <v>91</v>
      </c>
    </row>
    <row r="292" s="1" customFormat="1">
      <c r="B292" s="36"/>
      <c r="C292" s="37"/>
      <c r="D292" s="235" t="s">
        <v>192</v>
      </c>
      <c r="E292" s="37"/>
      <c r="F292" s="238" t="s">
        <v>385</v>
      </c>
      <c r="G292" s="37"/>
      <c r="H292" s="37"/>
      <c r="I292" s="138"/>
      <c r="J292" s="37"/>
      <c r="K292" s="37"/>
      <c r="L292" s="41"/>
      <c r="M292" s="237"/>
      <c r="N292" s="84"/>
      <c r="O292" s="84"/>
      <c r="P292" s="84"/>
      <c r="Q292" s="84"/>
      <c r="R292" s="84"/>
      <c r="S292" s="84"/>
      <c r="T292" s="85"/>
      <c r="AT292" s="15" t="s">
        <v>192</v>
      </c>
      <c r="AU292" s="15" t="s">
        <v>91</v>
      </c>
    </row>
    <row r="293" s="1" customFormat="1">
      <c r="B293" s="36"/>
      <c r="C293" s="37"/>
      <c r="D293" s="235" t="s">
        <v>330</v>
      </c>
      <c r="E293" s="37"/>
      <c r="F293" s="238" t="s">
        <v>331</v>
      </c>
      <c r="G293" s="37"/>
      <c r="H293" s="37"/>
      <c r="I293" s="138"/>
      <c r="J293" s="37"/>
      <c r="K293" s="37"/>
      <c r="L293" s="41"/>
      <c r="M293" s="237"/>
      <c r="N293" s="84"/>
      <c r="O293" s="84"/>
      <c r="P293" s="84"/>
      <c r="Q293" s="84"/>
      <c r="R293" s="84"/>
      <c r="S293" s="84"/>
      <c r="T293" s="85"/>
      <c r="AT293" s="15" t="s">
        <v>330</v>
      </c>
      <c r="AU293" s="15" t="s">
        <v>91</v>
      </c>
    </row>
    <row r="294" s="12" customFormat="1">
      <c r="B294" s="239"/>
      <c r="C294" s="240"/>
      <c r="D294" s="235" t="s">
        <v>194</v>
      </c>
      <c r="E294" s="241" t="s">
        <v>1</v>
      </c>
      <c r="F294" s="242" t="s">
        <v>112</v>
      </c>
      <c r="G294" s="240"/>
      <c r="H294" s="243">
        <v>12180</v>
      </c>
      <c r="I294" s="244"/>
      <c r="J294" s="240"/>
      <c r="K294" s="240"/>
      <c r="L294" s="245"/>
      <c r="M294" s="246"/>
      <c r="N294" s="247"/>
      <c r="O294" s="247"/>
      <c r="P294" s="247"/>
      <c r="Q294" s="247"/>
      <c r="R294" s="247"/>
      <c r="S294" s="247"/>
      <c r="T294" s="248"/>
      <c r="AT294" s="249" t="s">
        <v>194</v>
      </c>
      <c r="AU294" s="249" t="s">
        <v>91</v>
      </c>
      <c r="AV294" s="12" t="s">
        <v>91</v>
      </c>
      <c r="AW294" s="12" t="s">
        <v>36</v>
      </c>
      <c r="AX294" s="12" t="s">
        <v>82</v>
      </c>
      <c r="AY294" s="249" t="s">
        <v>182</v>
      </c>
    </row>
    <row r="295" s="13" customFormat="1">
      <c r="B295" s="250"/>
      <c r="C295" s="251"/>
      <c r="D295" s="235" t="s">
        <v>194</v>
      </c>
      <c r="E295" s="252" t="s">
        <v>1</v>
      </c>
      <c r="F295" s="253" t="s">
        <v>196</v>
      </c>
      <c r="G295" s="251"/>
      <c r="H295" s="254">
        <v>12180</v>
      </c>
      <c r="I295" s="255"/>
      <c r="J295" s="251"/>
      <c r="K295" s="251"/>
      <c r="L295" s="256"/>
      <c r="M295" s="257"/>
      <c r="N295" s="258"/>
      <c r="O295" s="258"/>
      <c r="P295" s="258"/>
      <c r="Q295" s="258"/>
      <c r="R295" s="258"/>
      <c r="S295" s="258"/>
      <c r="T295" s="259"/>
      <c r="AT295" s="260" t="s">
        <v>194</v>
      </c>
      <c r="AU295" s="260" t="s">
        <v>91</v>
      </c>
      <c r="AV295" s="13" t="s">
        <v>188</v>
      </c>
      <c r="AW295" s="13" t="s">
        <v>36</v>
      </c>
      <c r="AX295" s="13" t="s">
        <v>14</v>
      </c>
      <c r="AY295" s="260" t="s">
        <v>182</v>
      </c>
    </row>
    <row r="296" s="1" customFormat="1" ht="36" customHeight="1">
      <c r="B296" s="36"/>
      <c r="C296" s="222" t="s">
        <v>386</v>
      </c>
      <c r="D296" s="222" t="s">
        <v>184</v>
      </c>
      <c r="E296" s="223" t="s">
        <v>387</v>
      </c>
      <c r="F296" s="224" t="s">
        <v>388</v>
      </c>
      <c r="G296" s="225" t="s">
        <v>114</v>
      </c>
      <c r="H296" s="226">
        <v>12180</v>
      </c>
      <c r="I296" s="227"/>
      <c r="J296" s="228">
        <f>ROUND(I296*H296,2)</f>
        <v>0</v>
      </c>
      <c r="K296" s="224" t="s">
        <v>1</v>
      </c>
      <c r="L296" s="41"/>
      <c r="M296" s="229" t="s">
        <v>1</v>
      </c>
      <c r="N296" s="230" t="s">
        <v>47</v>
      </c>
      <c r="O296" s="84"/>
      <c r="P296" s="231">
        <f>O296*H296</f>
        <v>0</v>
      </c>
      <c r="Q296" s="231">
        <v>0</v>
      </c>
      <c r="R296" s="231">
        <f>Q296*H296</f>
        <v>0</v>
      </c>
      <c r="S296" s="231">
        <v>0</v>
      </c>
      <c r="T296" s="232">
        <f>S296*H296</f>
        <v>0</v>
      </c>
      <c r="AR296" s="233" t="s">
        <v>188</v>
      </c>
      <c r="AT296" s="233" t="s">
        <v>184</v>
      </c>
      <c r="AU296" s="233" t="s">
        <v>91</v>
      </c>
      <c r="AY296" s="15" t="s">
        <v>182</v>
      </c>
      <c r="BE296" s="234">
        <f>IF(N296="základní",J296,0)</f>
        <v>0</v>
      </c>
      <c r="BF296" s="234">
        <f>IF(N296="snížená",J296,0)</f>
        <v>0</v>
      </c>
      <c r="BG296" s="234">
        <f>IF(N296="zákl. přenesená",J296,0)</f>
        <v>0</v>
      </c>
      <c r="BH296" s="234">
        <f>IF(N296="sníž. přenesená",J296,0)</f>
        <v>0</v>
      </c>
      <c r="BI296" s="234">
        <f>IF(N296="nulová",J296,0)</f>
        <v>0</v>
      </c>
      <c r="BJ296" s="15" t="s">
        <v>14</v>
      </c>
      <c r="BK296" s="234">
        <f>ROUND(I296*H296,2)</f>
        <v>0</v>
      </c>
      <c r="BL296" s="15" t="s">
        <v>188</v>
      </c>
      <c r="BM296" s="233" t="s">
        <v>389</v>
      </c>
    </row>
    <row r="297" s="1" customFormat="1">
      <c r="B297" s="36"/>
      <c r="C297" s="37"/>
      <c r="D297" s="235" t="s">
        <v>190</v>
      </c>
      <c r="E297" s="37"/>
      <c r="F297" s="236" t="s">
        <v>388</v>
      </c>
      <c r="G297" s="37"/>
      <c r="H297" s="37"/>
      <c r="I297" s="138"/>
      <c r="J297" s="37"/>
      <c r="K297" s="37"/>
      <c r="L297" s="41"/>
      <c r="M297" s="237"/>
      <c r="N297" s="84"/>
      <c r="O297" s="84"/>
      <c r="P297" s="84"/>
      <c r="Q297" s="84"/>
      <c r="R297" s="84"/>
      <c r="S297" s="84"/>
      <c r="T297" s="85"/>
      <c r="AT297" s="15" t="s">
        <v>190</v>
      </c>
      <c r="AU297" s="15" t="s">
        <v>91</v>
      </c>
    </row>
    <row r="298" s="1" customFormat="1">
      <c r="B298" s="36"/>
      <c r="C298" s="37"/>
      <c r="D298" s="235" t="s">
        <v>192</v>
      </c>
      <c r="E298" s="37"/>
      <c r="F298" s="238" t="s">
        <v>390</v>
      </c>
      <c r="G298" s="37"/>
      <c r="H298" s="37"/>
      <c r="I298" s="138"/>
      <c r="J298" s="37"/>
      <c r="K298" s="37"/>
      <c r="L298" s="41"/>
      <c r="M298" s="237"/>
      <c r="N298" s="84"/>
      <c r="O298" s="84"/>
      <c r="P298" s="84"/>
      <c r="Q298" s="84"/>
      <c r="R298" s="84"/>
      <c r="S298" s="84"/>
      <c r="T298" s="85"/>
      <c r="AT298" s="15" t="s">
        <v>192</v>
      </c>
      <c r="AU298" s="15" t="s">
        <v>91</v>
      </c>
    </row>
    <row r="299" s="1" customFormat="1">
      <c r="B299" s="36"/>
      <c r="C299" s="37"/>
      <c r="D299" s="235" t="s">
        <v>330</v>
      </c>
      <c r="E299" s="37"/>
      <c r="F299" s="238" t="s">
        <v>331</v>
      </c>
      <c r="G299" s="37"/>
      <c r="H299" s="37"/>
      <c r="I299" s="138"/>
      <c r="J299" s="37"/>
      <c r="K299" s="37"/>
      <c r="L299" s="41"/>
      <c r="M299" s="237"/>
      <c r="N299" s="84"/>
      <c r="O299" s="84"/>
      <c r="P299" s="84"/>
      <c r="Q299" s="84"/>
      <c r="R299" s="84"/>
      <c r="S299" s="84"/>
      <c r="T299" s="85"/>
      <c r="AT299" s="15" t="s">
        <v>330</v>
      </c>
      <c r="AU299" s="15" t="s">
        <v>91</v>
      </c>
    </row>
    <row r="300" s="12" customFormat="1">
      <c r="B300" s="239"/>
      <c r="C300" s="240"/>
      <c r="D300" s="235" t="s">
        <v>194</v>
      </c>
      <c r="E300" s="241" t="s">
        <v>1</v>
      </c>
      <c r="F300" s="242" t="s">
        <v>112</v>
      </c>
      <c r="G300" s="240"/>
      <c r="H300" s="243">
        <v>12180</v>
      </c>
      <c r="I300" s="244"/>
      <c r="J300" s="240"/>
      <c r="K300" s="240"/>
      <c r="L300" s="245"/>
      <c r="M300" s="246"/>
      <c r="N300" s="247"/>
      <c r="O300" s="247"/>
      <c r="P300" s="247"/>
      <c r="Q300" s="247"/>
      <c r="R300" s="247"/>
      <c r="S300" s="247"/>
      <c r="T300" s="248"/>
      <c r="AT300" s="249" t="s">
        <v>194</v>
      </c>
      <c r="AU300" s="249" t="s">
        <v>91</v>
      </c>
      <c r="AV300" s="12" t="s">
        <v>91</v>
      </c>
      <c r="AW300" s="12" t="s">
        <v>36</v>
      </c>
      <c r="AX300" s="12" t="s">
        <v>82</v>
      </c>
      <c r="AY300" s="249" t="s">
        <v>182</v>
      </c>
    </row>
    <row r="301" s="13" customFormat="1">
      <c r="B301" s="250"/>
      <c r="C301" s="251"/>
      <c r="D301" s="235" t="s">
        <v>194</v>
      </c>
      <c r="E301" s="252" t="s">
        <v>1</v>
      </c>
      <c r="F301" s="253" t="s">
        <v>196</v>
      </c>
      <c r="G301" s="251"/>
      <c r="H301" s="254">
        <v>12180</v>
      </c>
      <c r="I301" s="255"/>
      <c r="J301" s="251"/>
      <c r="K301" s="251"/>
      <c r="L301" s="256"/>
      <c r="M301" s="257"/>
      <c r="N301" s="258"/>
      <c r="O301" s="258"/>
      <c r="P301" s="258"/>
      <c r="Q301" s="258"/>
      <c r="R301" s="258"/>
      <c r="S301" s="258"/>
      <c r="T301" s="259"/>
      <c r="AT301" s="260" t="s">
        <v>194</v>
      </c>
      <c r="AU301" s="260" t="s">
        <v>91</v>
      </c>
      <c r="AV301" s="13" t="s">
        <v>188</v>
      </c>
      <c r="AW301" s="13" t="s">
        <v>36</v>
      </c>
      <c r="AX301" s="13" t="s">
        <v>14</v>
      </c>
      <c r="AY301" s="260" t="s">
        <v>182</v>
      </c>
    </row>
    <row r="302" s="1" customFormat="1" ht="24" customHeight="1">
      <c r="B302" s="36"/>
      <c r="C302" s="222" t="s">
        <v>391</v>
      </c>
      <c r="D302" s="222" t="s">
        <v>184</v>
      </c>
      <c r="E302" s="223" t="s">
        <v>392</v>
      </c>
      <c r="F302" s="224" t="s">
        <v>393</v>
      </c>
      <c r="G302" s="225" t="s">
        <v>114</v>
      </c>
      <c r="H302" s="226">
        <v>18.899999999999999</v>
      </c>
      <c r="I302" s="227"/>
      <c r="J302" s="228">
        <f>ROUND(I302*H302,2)</f>
        <v>0</v>
      </c>
      <c r="K302" s="224" t="s">
        <v>1</v>
      </c>
      <c r="L302" s="41"/>
      <c r="M302" s="229" t="s">
        <v>1</v>
      </c>
      <c r="N302" s="230" t="s">
        <v>47</v>
      </c>
      <c r="O302" s="84"/>
      <c r="P302" s="231">
        <f>O302*H302</f>
        <v>0</v>
      </c>
      <c r="Q302" s="231">
        <v>0</v>
      </c>
      <c r="R302" s="231">
        <f>Q302*H302</f>
        <v>0</v>
      </c>
      <c r="S302" s="231">
        <v>0</v>
      </c>
      <c r="T302" s="232">
        <f>S302*H302</f>
        <v>0</v>
      </c>
      <c r="AR302" s="233" t="s">
        <v>188</v>
      </c>
      <c r="AT302" s="233" t="s">
        <v>184</v>
      </c>
      <c r="AU302" s="233" t="s">
        <v>91</v>
      </c>
      <c r="AY302" s="15" t="s">
        <v>182</v>
      </c>
      <c r="BE302" s="234">
        <f>IF(N302="základní",J302,0)</f>
        <v>0</v>
      </c>
      <c r="BF302" s="234">
        <f>IF(N302="snížená",J302,0)</f>
        <v>0</v>
      </c>
      <c r="BG302" s="234">
        <f>IF(N302="zákl. přenesená",J302,0)</f>
        <v>0</v>
      </c>
      <c r="BH302" s="234">
        <f>IF(N302="sníž. přenesená",J302,0)</f>
        <v>0</v>
      </c>
      <c r="BI302" s="234">
        <f>IF(N302="nulová",J302,0)</f>
        <v>0</v>
      </c>
      <c r="BJ302" s="15" t="s">
        <v>14</v>
      </c>
      <c r="BK302" s="234">
        <f>ROUND(I302*H302,2)</f>
        <v>0</v>
      </c>
      <c r="BL302" s="15" t="s">
        <v>188</v>
      </c>
      <c r="BM302" s="233" t="s">
        <v>394</v>
      </c>
    </row>
    <row r="303" s="1" customFormat="1">
      <c r="B303" s="36"/>
      <c r="C303" s="37"/>
      <c r="D303" s="235" t="s">
        <v>190</v>
      </c>
      <c r="E303" s="37"/>
      <c r="F303" s="236" t="s">
        <v>393</v>
      </c>
      <c r="G303" s="37"/>
      <c r="H303" s="37"/>
      <c r="I303" s="138"/>
      <c r="J303" s="37"/>
      <c r="K303" s="37"/>
      <c r="L303" s="41"/>
      <c r="M303" s="237"/>
      <c r="N303" s="84"/>
      <c r="O303" s="84"/>
      <c r="P303" s="84"/>
      <c r="Q303" s="84"/>
      <c r="R303" s="84"/>
      <c r="S303" s="84"/>
      <c r="T303" s="85"/>
      <c r="AT303" s="15" t="s">
        <v>190</v>
      </c>
      <c r="AU303" s="15" t="s">
        <v>91</v>
      </c>
    </row>
    <row r="304" s="1" customFormat="1">
      <c r="B304" s="36"/>
      <c r="C304" s="37"/>
      <c r="D304" s="235" t="s">
        <v>192</v>
      </c>
      <c r="E304" s="37"/>
      <c r="F304" s="238" t="s">
        <v>395</v>
      </c>
      <c r="G304" s="37"/>
      <c r="H304" s="37"/>
      <c r="I304" s="138"/>
      <c r="J304" s="37"/>
      <c r="K304" s="37"/>
      <c r="L304" s="41"/>
      <c r="M304" s="237"/>
      <c r="N304" s="84"/>
      <c r="O304" s="84"/>
      <c r="P304" s="84"/>
      <c r="Q304" s="84"/>
      <c r="R304" s="84"/>
      <c r="S304" s="84"/>
      <c r="T304" s="85"/>
      <c r="AT304" s="15" t="s">
        <v>192</v>
      </c>
      <c r="AU304" s="15" t="s">
        <v>91</v>
      </c>
    </row>
    <row r="305" s="1" customFormat="1">
      <c r="B305" s="36"/>
      <c r="C305" s="37"/>
      <c r="D305" s="235" t="s">
        <v>330</v>
      </c>
      <c r="E305" s="37"/>
      <c r="F305" s="238" t="s">
        <v>331</v>
      </c>
      <c r="G305" s="37"/>
      <c r="H305" s="37"/>
      <c r="I305" s="138"/>
      <c r="J305" s="37"/>
      <c r="K305" s="37"/>
      <c r="L305" s="41"/>
      <c r="M305" s="237"/>
      <c r="N305" s="84"/>
      <c r="O305" s="84"/>
      <c r="P305" s="84"/>
      <c r="Q305" s="84"/>
      <c r="R305" s="84"/>
      <c r="S305" s="84"/>
      <c r="T305" s="85"/>
      <c r="AT305" s="15" t="s">
        <v>330</v>
      </c>
      <c r="AU305" s="15" t="s">
        <v>91</v>
      </c>
    </row>
    <row r="306" s="12" customFormat="1">
      <c r="B306" s="239"/>
      <c r="C306" s="240"/>
      <c r="D306" s="235" t="s">
        <v>194</v>
      </c>
      <c r="E306" s="241" t="s">
        <v>1</v>
      </c>
      <c r="F306" s="242" t="s">
        <v>396</v>
      </c>
      <c r="G306" s="240"/>
      <c r="H306" s="243">
        <v>18.899999999999999</v>
      </c>
      <c r="I306" s="244"/>
      <c r="J306" s="240"/>
      <c r="K306" s="240"/>
      <c r="L306" s="245"/>
      <c r="M306" s="246"/>
      <c r="N306" s="247"/>
      <c r="O306" s="247"/>
      <c r="P306" s="247"/>
      <c r="Q306" s="247"/>
      <c r="R306" s="247"/>
      <c r="S306" s="247"/>
      <c r="T306" s="248"/>
      <c r="AT306" s="249" t="s">
        <v>194</v>
      </c>
      <c r="AU306" s="249" t="s">
        <v>91</v>
      </c>
      <c r="AV306" s="12" t="s">
        <v>91</v>
      </c>
      <c r="AW306" s="12" t="s">
        <v>36</v>
      </c>
      <c r="AX306" s="12" t="s">
        <v>82</v>
      </c>
      <c r="AY306" s="249" t="s">
        <v>182</v>
      </c>
    </row>
    <row r="307" s="13" customFormat="1">
      <c r="B307" s="250"/>
      <c r="C307" s="251"/>
      <c r="D307" s="235" t="s">
        <v>194</v>
      </c>
      <c r="E307" s="252" t="s">
        <v>138</v>
      </c>
      <c r="F307" s="253" t="s">
        <v>196</v>
      </c>
      <c r="G307" s="251"/>
      <c r="H307" s="254">
        <v>18.899999999999999</v>
      </c>
      <c r="I307" s="255"/>
      <c r="J307" s="251"/>
      <c r="K307" s="251"/>
      <c r="L307" s="256"/>
      <c r="M307" s="257"/>
      <c r="N307" s="258"/>
      <c r="O307" s="258"/>
      <c r="P307" s="258"/>
      <c r="Q307" s="258"/>
      <c r="R307" s="258"/>
      <c r="S307" s="258"/>
      <c r="T307" s="259"/>
      <c r="AT307" s="260" t="s">
        <v>194</v>
      </c>
      <c r="AU307" s="260" t="s">
        <v>91</v>
      </c>
      <c r="AV307" s="13" t="s">
        <v>188</v>
      </c>
      <c r="AW307" s="13" t="s">
        <v>36</v>
      </c>
      <c r="AX307" s="13" t="s">
        <v>14</v>
      </c>
      <c r="AY307" s="260" t="s">
        <v>182</v>
      </c>
    </row>
    <row r="308" s="1" customFormat="1" ht="16.5" customHeight="1">
      <c r="B308" s="36"/>
      <c r="C308" s="222" t="s">
        <v>397</v>
      </c>
      <c r="D308" s="222" t="s">
        <v>184</v>
      </c>
      <c r="E308" s="223" t="s">
        <v>398</v>
      </c>
      <c r="F308" s="224" t="s">
        <v>399</v>
      </c>
      <c r="G308" s="225" t="s">
        <v>114</v>
      </c>
      <c r="H308" s="226">
        <v>18.899999999999999</v>
      </c>
      <c r="I308" s="227"/>
      <c r="J308" s="228">
        <f>ROUND(I308*H308,2)</f>
        <v>0</v>
      </c>
      <c r="K308" s="224" t="s">
        <v>187</v>
      </c>
      <c r="L308" s="41"/>
      <c r="M308" s="229" t="s">
        <v>1</v>
      </c>
      <c r="N308" s="230" t="s">
        <v>47</v>
      </c>
      <c r="O308" s="84"/>
      <c r="P308" s="231">
        <f>O308*H308</f>
        <v>0</v>
      </c>
      <c r="Q308" s="231">
        <v>0.0044000000000000003</v>
      </c>
      <c r="R308" s="231">
        <f>Q308*H308</f>
        <v>0.083159999999999998</v>
      </c>
      <c r="S308" s="231">
        <v>0</v>
      </c>
      <c r="T308" s="232">
        <f>S308*H308</f>
        <v>0</v>
      </c>
      <c r="AR308" s="233" t="s">
        <v>188</v>
      </c>
      <c r="AT308" s="233" t="s">
        <v>184</v>
      </c>
      <c r="AU308" s="233" t="s">
        <v>91</v>
      </c>
      <c r="AY308" s="15" t="s">
        <v>182</v>
      </c>
      <c r="BE308" s="234">
        <f>IF(N308="základní",J308,0)</f>
        <v>0</v>
      </c>
      <c r="BF308" s="234">
        <f>IF(N308="snížená",J308,0)</f>
        <v>0</v>
      </c>
      <c r="BG308" s="234">
        <f>IF(N308="zákl. přenesená",J308,0)</f>
        <v>0</v>
      </c>
      <c r="BH308" s="234">
        <f>IF(N308="sníž. přenesená",J308,0)</f>
        <v>0</v>
      </c>
      <c r="BI308" s="234">
        <f>IF(N308="nulová",J308,0)</f>
        <v>0</v>
      </c>
      <c r="BJ308" s="15" t="s">
        <v>14</v>
      </c>
      <c r="BK308" s="234">
        <f>ROUND(I308*H308,2)</f>
        <v>0</v>
      </c>
      <c r="BL308" s="15" t="s">
        <v>188</v>
      </c>
      <c r="BM308" s="233" t="s">
        <v>400</v>
      </c>
    </row>
    <row r="309" s="1" customFormat="1">
      <c r="B309" s="36"/>
      <c r="C309" s="37"/>
      <c r="D309" s="235" t="s">
        <v>190</v>
      </c>
      <c r="E309" s="37"/>
      <c r="F309" s="236" t="s">
        <v>401</v>
      </c>
      <c r="G309" s="37"/>
      <c r="H309" s="37"/>
      <c r="I309" s="138"/>
      <c r="J309" s="37"/>
      <c r="K309" s="37"/>
      <c r="L309" s="41"/>
      <c r="M309" s="237"/>
      <c r="N309" s="84"/>
      <c r="O309" s="84"/>
      <c r="P309" s="84"/>
      <c r="Q309" s="84"/>
      <c r="R309" s="84"/>
      <c r="S309" s="84"/>
      <c r="T309" s="85"/>
      <c r="AT309" s="15" t="s">
        <v>190</v>
      </c>
      <c r="AU309" s="15" t="s">
        <v>91</v>
      </c>
    </row>
    <row r="310" s="1" customFormat="1">
      <c r="B310" s="36"/>
      <c r="C310" s="37"/>
      <c r="D310" s="235" t="s">
        <v>330</v>
      </c>
      <c r="E310" s="37"/>
      <c r="F310" s="238" t="s">
        <v>331</v>
      </c>
      <c r="G310" s="37"/>
      <c r="H310" s="37"/>
      <c r="I310" s="138"/>
      <c r="J310" s="37"/>
      <c r="K310" s="37"/>
      <c r="L310" s="41"/>
      <c r="M310" s="237"/>
      <c r="N310" s="84"/>
      <c r="O310" s="84"/>
      <c r="P310" s="84"/>
      <c r="Q310" s="84"/>
      <c r="R310" s="84"/>
      <c r="S310" s="84"/>
      <c r="T310" s="85"/>
      <c r="AT310" s="15" t="s">
        <v>330</v>
      </c>
      <c r="AU310" s="15" t="s">
        <v>91</v>
      </c>
    </row>
    <row r="311" s="12" customFormat="1">
      <c r="B311" s="239"/>
      <c r="C311" s="240"/>
      <c r="D311" s="235" t="s">
        <v>194</v>
      </c>
      <c r="E311" s="241" t="s">
        <v>1</v>
      </c>
      <c r="F311" s="242" t="s">
        <v>138</v>
      </c>
      <c r="G311" s="240"/>
      <c r="H311" s="243">
        <v>18.899999999999999</v>
      </c>
      <c r="I311" s="244"/>
      <c r="J311" s="240"/>
      <c r="K311" s="240"/>
      <c r="L311" s="245"/>
      <c r="M311" s="246"/>
      <c r="N311" s="247"/>
      <c r="O311" s="247"/>
      <c r="P311" s="247"/>
      <c r="Q311" s="247"/>
      <c r="R311" s="247"/>
      <c r="S311" s="247"/>
      <c r="T311" s="248"/>
      <c r="AT311" s="249" t="s">
        <v>194</v>
      </c>
      <c r="AU311" s="249" t="s">
        <v>91</v>
      </c>
      <c r="AV311" s="12" t="s">
        <v>91</v>
      </c>
      <c r="AW311" s="12" t="s">
        <v>36</v>
      </c>
      <c r="AX311" s="12" t="s">
        <v>82</v>
      </c>
      <c r="AY311" s="249" t="s">
        <v>182</v>
      </c>
    </row>
    <row r="312" s="13" customFormat="1">
      <c r="B312" s="250"/>
      <c r="C312" s="251"/>
      <c r="D312" s="235" t="s">
        <v>194</v>
      </c>
      <c r="E312" s="252" t="s">
        <v>1</v>
      </c>
      <c r="F312" s="253" t="s">
        <v>196</v>
      </c>
      <c r="G312" s="251"/>
      <c r="H312" s="254">
        <v>18.899999999999999</v>
      </c>
      <c r="I312" s="255"/>
      <c r="J312" s="251"/>
      <c r="K312" s="251"/>
      <c r="L312" s="256"/>
      <c r="M312" s="257"/>
      <c r="N312" s="258"/>
      <c r="O312" s="258"/>
      <c r="P312" s="258"/>
      <c r="Q312" s="258"/>
      <c r="R312" s="258"/>
      <c r="S312" s="258"/>
      <c r="T312" s="259"/>
      <c r="AT312" s="260" t="s">
        <v>194</v>
      </c>
      <c r="AU312" s="260" t="s">
        <v>91</v>
      </c>
      <c r="AV312" s="13" t="s">
        <v>188</v>
      </c>
      <c r="AW312" s="13" t="s">
        <v>36</v>
      </c>
      <c r="AX312" s="13" t="s">
        <v>14</v>
      </c>
      <c r="AY312" s="260" t="s">
        <v>182</v>
      </c>
    </row>
    <row r="313" s="11" customFormat="1" ht="22.8" customHeight="1">
      <c r="B313" s="206"/>
      <c r="C313" s="207"/>
      <c r="D313" s="208" t="s">
        <v>81</v>
      </c>
      <c r="E313" s="220" t="s">
        <v>237</v>
      </c>
      <c r="F313" s="220" t="s">
        <v>402</v>
      </c>
      <c r="G313" s="207"/>
      <c r="H313" s="207"/>
      <c r="I313" s="210"/>
      <c r="J313" s="221">
        <f>BK313</f>
        <v>0</v>
      </c>
      <c r="K313" s="207"/>
      <c r="L313" s="212"/>
      <c r="M313" s="213"/>
      <c r="N313" s="214"/>
      <c r="O313" s="214"/>
      <c r="P313" s="215">
        <f>SUM(P314:P361)</f>
        <v>0</v>
      </c>
      <c r="Q313" s="214"/>
      <c r="R313" s="215">
        <f>SUM(R314:R361)</f>
        <v>12.74127</v>
      </c>
      <c r="S313" s="214"/>
      <c r="T313" s="216">
        <f>SUM(T314:T361)</f>
        <v>7.5500000000000007</v>
      </c>
      <c r="AR313" s="217" t="s">
        <v>14</v>
      </c>
      <c r="AT313" s="218" t="s">
        <v>81</v>
      </c>
      <c r="AU313" s="218" t="s">
        <v>14</v>
      </c>
      <c r="AY313" s="217" t="s">
        <v>182</v>
      </c>
      <c r="BK313" s="219">
        <f>SUM(BK314:BK361)</f>
        <v>0</v>
      </c>
    </row>
    <row r="314" s="1" customFormat="1" ht="24" customHeight="1">
      <c r="B314" s="36"/>
      <c r="C314" s="222" t="s">
        <v>403</v>
      </c>
      <c r="D314" s="222" t="s">
        <v>184</v>
      </c>
      <c r="E314" s="223" t="s">
        <v>404</v>
      </c>
      <c r="F314" s="224" t="s">
        <v>405</v>
      </c>
      <c r="G314" s="225" t="s">
        <v>406</v>
      </c>
      <c r="H314" s="226">
        <v>7</v>
      </c>
      <c r="I314" s="227"/>
      <c r="J314" s="228">
        <f>ROUND(I314*H314,2)</f>
        <v>0</v>
      </c>
      <c r="K314" s="224" t="s">
        <v>1</v>
      </c>
      <c r="L314" s="41"/>
      <c r="M314" s="229" t="s">
        <v>1</v>
      </c>
      <c r="N314" s="230" t="s">
        <v>47</v>
      </c>
      <c r="O314" s="84"/>
      <c r="P314" s="231">
        <f>O314*H314</f>
        <v>0</v>
      </c>
      <c r="Q314" s="231">
        <v>0.010999999999999999</v>
      </c>
      <c r="R314" s="231">
        <f>Q314*H314</f>
        <v>0.076999999999999999</v>
      </c>
      <c r="S314" s="231">
        <v>0</v>
      </c>
      <c r="T314" s="232">
        <f>S314*H314</f>
        <v>0</v>
      </c>
      <c r="AR314" s="233" t="s">
        <v>188</v>
      </c>
      <c r="AT314" s="233" t="s">
        <v>184</v>
      </c>
      <c r="AU314" s="233" t="s">
        <v>91</v>
      </c>
      <c r="AY314" s="15" t="s">
        <v>182</v>
      </c>
      <c r="BE314" s="234">
        <f>IF(N314="základní",J314,0)</f>
        <v>0</v>
      </c>
      <c r="BF314" s="234">
        <f>IF(N314="snížená",J314,0)</f>
        <v>0</v>
      </c>
      <c r="BG314" s="234">
        <f>IF(N314="zákl. přenesená",J314,0)</f>
        <v>0</v>
      </c>
      <c r="BH314" s="234">
        <f>IF(N314="sníž. přenesená",J314,0)</f>
        <v>0</v>
      </c>
      <c r="BI314" s="234">
        <f>IF(N314="nulová",J314,0)</f>
        <v>0</v>
      </c>
      <c r="BJ314" s="15" t="s">
        <v>14</v>
      </c>
      <c r="BK314" s="234">
        <f>ROUND(I314*H314,2)</f>
        <v>0</v>
      </c>
      <c r="BL314" s="15" t="s">
        <v>188</v>
      </c>
      <c r="BM314" s="233" t="s">
        <v>407</v>
      </c>
    </row>
    <row r="315" s="1" customFormat="1">
      <c r="B315" s="36"/>
      <c r="C315" s="37"/>
      <c r="D315" s="235" t="s">
        <v>190</v>
      </c>
      <c r="E315" s="37"/>
      <c r="F315" s="236" t="s">
        <v>405</v>
      </c>
      <c r="G315" s="37"/>
      <c r="H315" s="37"/>
      <c r="I315" s="138"/>
      <c r="J315" s="37"/>
      <c r="K315" s="37"/>
      <c r="L315" s="41"/>
      <c r="M315" s="237"/>
      <c r="N315" s="84"/>
      <c r="O315" s="84"/>
      <c r="P315" s="84"/>
      <c r="Q315" s="84"/>
      <c r="R315" s="84"/>
      <c r="S315" s="84"/>
      <c r="T315" s="85"/>
      <c r="AT315" s="15" t="s">
        <v>190</v>
      </c>
      <c r="AU315" s="15" t="s">
        <v>91</v>
      </c>
    </row>
    <row r="316" s="1" customFormat="1" ht="24" customHeight="1">
      <c r="B316" s="36"/>
      <c r="C316" s="222" t="s">
        <v>408</v>
      </c>
      <c r="D316" s="222" t="s">
        <v>184</v>
      </c>
      <c r="E316" s="223" t="s">
        <v>409</v>
      </c>
      <c r="F316" s="224" t="s">
        <v>410</v>
      </c>
      <c r="G316" s="225" t="s">
        <v>406</v>
      </c>
      <c r="H316" s="226">
        <v>37</v>
      </c>
      <c r="I316" s="227"/>
      <c r="J316" s="228">
        <f>ROUND(I316*H316,2)</f>
        <v>0</v>
      </c>
      <c r="K316" s="224" t="s">
        <v>187</v>
      </c>
      <c r="L316" s="41"/>
      <c r="M316" s="229" t="s">
        <v>1</v>
      </c>
      <c r="N316" s="230" t="s">
        <v>47</v>
      </c>
      <c r="O316" s="84"/>
      <c r="P316" s="231">
        <f>O316*H316</f>
        <v>0</v>
      </c>
      <c r="Q316" s="231">
        <v>0</v>
      </c>
      <c r="R316" s="231">
        <f>Q316*H316</f>
        <v>0</v>
      </c>
      <c r="S316" s="231">
        <v>0.050000000000000003</v>
      </c>
      <c r="T316" s="232">
        <f>S316*H316</f>
        <v>1.8500000000000001</v>
      </c>
      <c r="AR316" s="233" t="s">
        <v>188</v>
      </c>
      <c r="AT316" s="233" t="s">
        <v>184</v>
      </c>
      <c r="AU316" s="233" t="s">
        <v>91</v>
      </c>
      <c r="AY316" s="15" t="s">
        <v>182</v>
      </c>
      <c r="BE316" s="234">
        <f>IF(N316="základní",J316,0)</f>
        <v>0</v>
      </c>
      <c r="BF316" s="234">
        <f>IF(N316="snížená",J316,0)</f>
        <v>0</v>
      </c>
      <c r="BG316" s="234">
        <f>IF(N316="zákl. přenesená",J316,0)</f>
        <v>0</v>
      </c>
      <c r="BH316" s="234">
        <f>IF(N316="sníž. přenesená",J316,0)</f>
        <v>0</v>
      </c>
      <c r="BI316" s="234">
        <f>IF(N316="nulová",J316,0)</f>
        <v>0</v>
      </c>
      <c r="BJ316" s="15" t="s">
        <v>14</v>
      </c>
      <c r="BK316" s="234">
        <f>ROUND(I316*H316,2)</f>
        <v>0</v>
      </c>
      <c r="BL316" s="15" t="s">
        <v>188</v>
      </c>
      <c r="BM316" s="233" t="s">
        <v>411</v>
      </c>
    </row>
    <row r="317" s="1" customFormat="1">
      <c r="B317" s="36"/>
      <c r="C317" s="37"/>
      <c r="D317" s="235" t="s">
        <v>190</v>
      </c>
      <c r="E317" s="37"/>
      <c r="F317" s="236" t="s">
        <v>412</v>
      </c>
      <c r="G317" s="37"/>
      <c r="H317" s="37"/>
      <c r="I317" s="138"/>
      <c r="J317" s="37"/>
      <c r="K317" s="37"/>
      <c r="L317" s="41"/>
      <c r="M317" s="237"/>
      <c r="N317" s="84"/>
      <c r="O317" s="84"/>
      <c r="P317" s="84"/>
      <c r="Q317" s="84"/>
      <c r="R317" s="84"/>
      <c r="S317" s="84"/>
      <c r="T317" s="85"/>
      <c r="AT317" s="15" t="s">
        <v>190</v>
      </c>
      <c r="AU317" s="15" t="s">
        <v>91</v>
      </c>
    </row>
    <row r="318" s="12" customFormat="1">
      <c r="B318" s="239"/>
      <c r="C318" s="240"/>
      <c r="D318" s="235" t="s">
        <v>194</v>
      </c>
      <c r="E318" s="241" t="s">
        <v>1</v>
      </c>
      <c r="F318" s="242" t="s">
        <v>413</v>
      </c>
      <c r="G318" s="240"/>
      <c r="H318" s="243">
        <v>20</v>
      </c>
      <c r="I318" s="244"/>
      <c r="J318" s="240"/>
      <c r="K318" s="240"/>
      <c r="L318" s="245"/>
      <c r="M318" s="246"/>
      <c r="N318" s="247"/>
      <c r="O318" s="247"/>
      <c r="P318" s="247"/>
      <c r="Q318" s="247"/>
      <c r="R318" s="247"/>
      <c r="S318" s="247"/>
      <c r="T318" s="248"/>
      <c r="AT318" s="249" t="s">
        <v>194</v>
      </c>
      <c r="AU318" s="249" t="s">
        <v>91</v>
      </c>
      <c r="AV318" s="12" t="s">
        <v>91</v>
      </c>
      <c r="AW318" s="12" t="s">
        <v>36</v>
      </c>
      <c r="AX318" s="12" t="s">
        <v>82</v>
      </c>
      <c r="AY318" s="249" t="s">
        <v>182</v>
      </c>
    </row>
    <row r="319" s="12" customFormat="1">
      <c r="B319" s="239"/>
      <c r="C319" s="240"/>
      <c r="D319" s="235" t="s">
        <v>194</v>
      </c>
      <c r="E319" s="241" t="s">
        <v>1</v>
      </c>
      <c r="F319" s="242" t="s">
        <v>414</v>
      </c>
      <c r="G319" s="240"/>
      <c r="H319" s="243">
        <v>8</v>
      </c>
      <c r="I319" s="244"/>
      <c r="J319" s="240"/>
      <c r="K319" s="240"/>
      <c r="L319" s="245"/>
      <c r="M319" s="246"/>
      <c r="N319" s="247"/>
      <c r="O319" s="247"/>
      <c r="P319" s="247"/>
      <c r="Q319" s="247"/>
      <c r="R319" s="247"/>
      <c r="S319" s="247"/>
      <c r="T319" s="248"/>
      <c r="AT319" s="249" t="s">
        <v>194</v>
      </c>
      <c r="AU319" s="249" t="s">
        <v>91</v>
      </c>
      <c r="AV319" s="12" t="s">
        <v>91</v>
      </c>
      <c r="AW319" s="12" t="s">
        <v>36</v>
      </c>
      <c r="AX319" s="12" t="s">
        <v>82</v>
      </c>
      <c r="AY319" s="249" t="s">
        <v>182</v>
      </c>
    </row>
    <row r="320" s="12" customFormat="1">
      <c r="B320" s="239"/>
      <c r="C320" s="240"/>
      <c r="D320" s="235" t="s">
        <v>194</v>
      </c>
      <c r="E320" s="241" t="s">
        <v>1</v>
      </c>
      <c r="F320" s="242" t="s">
        <v>415</v>
      </c>
      <c r="G320" s="240"/>
      <c r="H320" s="243">
        <v>9</v>
      </c>
      <c r="I320" s="244"/>
      <c r="J320" s="240"/>
      <c r="K320" s="240"/>
      <c r="L320" s="245"/>
      <c r="M320" s="246"/>
      <c r="N320" s="247"/>
      <c r="O320" s="247"/>
      <c r="P320" s="247"/>
      <c r="Q320" s="247"/>
      <c r="R320" s="247"/>
      <c r="S320" s="247"/>
      <c r="T320" s="248"/>
      <c r="AT320" s="249" t="s">
        <v>194</v>
      </c>
      <c r="AU320" s="249" t="s">
        <v>91</v>
      </c>
      <c r="AV320" s="12" t="s">
        <v>91</v>
      </c>
      <c r="AW320" s="12" t="s">
        <v>36</v>
      </c>
      <c r="AX320" s="12" t="s">
        <v>82</v>
      </c>
      <c r="AY320" s="249" t="s">
        <v>182</v>
      </c>
    </row>
    <row r="321" s="13" customFormat="1">
      <c r="B321" s="250"/>
      <c r="C321" s="251"/>
      <c r="D321" s="235" t="s">
        <v>194</v>
      </c>
      <c r="E321" s="252" t="s">
        <v>1</v>
      </c>
      <c r="F321" s="253" t="s">
        <v>196</v>
      </c>
      <c r="G321" s="251"/>
      <c r="H321" s="254">
        <v>37</v>
      </c>
      <c r="I321" s="255"/>
      <c r="J321" s="251"/>
      <c r="K321" s="251"/>
      <c r="L321" s="256"/>
      <c r="M321" s="257"/>
      <c r="N321" s="258"/>
      <c r="O321" s="258"/>
      <c r="P321" s="258"/>
      <c r="Q321" s="258"/>
      <c r="R321" s="258"/>
      <c r="S321" s="258"/>
      <c r="T321" s="259"/>
      <c r="AT321" s="260" t="s">
        <v>194</v>
      </c>
      <c r="AU321" s="260" t="s">
        <v>91</v>
      </c>
      <c r="AV321" s="13" t="s">
        <v>188</v>
      </c>
      <c r="AW321" s="13" t="s">
        <v>36</v>
      </c>
      <c r="AX321" s="13" t="s">
        <v>14</v>
      </c>
      <c r="AY321" s="260" t="s">
        <v>182</v>
      </c>
    </row>
    <row r="322" s="1" customFormat="1" ht="24" customHeight="1">
      <c r="B322" s="36"/>
      <c r="C322" s="222" t="s">
        <v>416</v>
      </c>
      <c r="D322" s="222" t="s">
        <v>184</v>
      </c>
      <c r="E322" s="223" t="s">
        <v>417</v>
      </c>
      <c r="F322" s="224" t="s">
        <v>418</v>
      </c>
      <c r="G322" s="225" t="s">
        <v>406</v>
      </c>
      <c r="H322" s="226">
        <v>38</v>
      </c>
      <c r="I322" s="227"/>
      <c r="J322" s="228">
        <f>ROUND(I322*H322,2)</f>
        <v>0</v>
      </c>
      <c r="K322" s="224" t="s">
        <v>187</v>
      </c>
      <c r="L322" s="41"/>
      <c r="M322" s="229" t="s">
        <v>1</v>
      </c>
      <c r="N322" s="230" t="s">
        <v>47</v>
      </c>
      <c r="O322" s="84"/>
      <c r="P322" s="231">
        <f>O322*H322</f>
        <v>0</v>
      </c>
      <c r="Q322" s="231">
        <v>0</v>
      </c>
      <c r="R322" s="231">
        <f>Q322*H322</f>
        <v>0</v>
      </c>
      <c r="S322" s="231">
        <v>0.14999999999999999</v>
      </c>
      <c r="T322" s="232">
        <f>S322*H322</f>
        <v>5.7000000000000002</v>
      </c>
      <c r="AR322" s="233" t="s">
        <v>188</v>
      </c>
      <c r="AT322" s="233" t="s">
        <v>184</v>
      </c>
      <c r="AU322" s="233" t="s">
        <v>91</v>
      </c>
      <c r="AY322" s="15" t="s">
        <v>182</v>
      </c>
      <c r="BE322" s="234">
        <f>IF(N322="základní",J322,0)</f>
        <v>0</v>
      </c>
      <c r="BF322" s="234">
        <f>IF(N322="snížená",J322,0)</f>
        <v>0</v>
      </c>
      <c r="BG322" s="234">
        <f>IF(N322="zákl. přenesená",J322,0)</f>
        <v>0</v>
      </c>
      <c r="BH322" s="234">
        <f>IF(N322="sníž. přenesená",J322,0)</f>
        <v>0</v>
      </c>
      <c r="BI322" s="234">
        <f>IF(N322="nulová",J322,0)</f>
        <v>0</v>
      </c>
      <c r="BJ322" s="15" t="s">
        <v>14</v>
      </c>
      <c r="BK322" s="234">
        <f>ROUND(I322*H322,2)</f>
        <v>0</v>
      </c>
      <c r="BL322" s="15" t="s">
        <v>188</v>
      </c>
      <c r="BM322" s="233" t="s">
        <v>419</v>
      </c>
    </row>
    <row r="323" s="1" customFormat="1">
      <c r="B323" s="36"/>
      <c r="C323" s="37"/>
      <c r="D323" s="235" t="s">
        <v>190</v>
      </c>
      <c r="E323" s="37"/>
      <c r="F323" s="236" t="s">
        <v>420</v>
      </c>
      <c r="G323" s="37"/>
      <c r="H323" s="37"/>
      <c r="I323" s="138"/>
      <c r="J323" s="37"/>
      <c r="K323" s="37"/>
      <c r="L323" s="41"/>
      <c r="M323" s="237"/>
      <c r="N323" s="84"/>
      <c r="O323" s="84"/>
      <c r="P323" s="84"/>
      <c r="Q323" s="84"/>
      <c r="R323" s="84"/>
      <c r="S323" s="84"/>
      <c r="T323" s="85"/>
      <c r="AT323" s="15" t="s">
        <v>190</v>
      </c>
      <c r="AU323" s="15" t="s">
        <v>91</v>
      </c>
    </row>
    <row r="324" s="12" customFormat="1">
      <c r="B324" s="239"/>
      <c r="C324" s="240"/>
      <c r="D324" s="235" t="s">
        <v>194</v>
      </c>
      <c r="E324" s="241" t="s">
        <v>1</v>
      </c>
      <c r="F324" s="242" t="s">
        <v>421</v>
      </c>
      <c r="G324" s="240"/>
      <c r="H324" s="243">
        <v>24</v>
      </c>
      <c r="I324" s="244"/>
      <c r="J324" s="240"/>
      <c r="K324" s="240"/>
      <c r="L324" s="245"/>
      <c r="M324" s="246"/>
      <c r="N324" s="247"/>
      <c r="O324" s="247"/>
      <c r="P324" s="247"/>
      <c r="Q324" s="247"/>
      <c r="R324" s="247"/>
      <c r="S324" s="247"/>
      <c r="T324" s="248"/>
      <c r="AT324" s="249" t="s">
        <v>194</v>
      </c>
      <c r="AU324" s="249" t="s">
        <v>91</v>
      </c>
      <c r="AV324" s="12" t="s">
        <v>91</v>
      </c>
      <c r="AW324" s="12" t="s">
        <v>36</v>
      </c>
      <c r="AX324" s="12" t="s">
        <v>82</v>
      </c>
      <c r="AY324" s="249" t="s">
        <v>182</v>
      </c>
    </row>
    <row r="325" s="12" customFormat="1">
      <c r="B325" s="239"/>
      <c r="C325" s="240"/>
      <c r="D325" s="235" t="s">
        <v>194</v>
      </c>
      <c r="E325" s="241" t="s">
        <v>1</v>
      </c>
      <c r="F325" s="242" t="s">
        <v>422</v>
      </c>
      <c r="G325" s="240"/>
      <c r="H325" s="243">
        <v>14</v>
      </c>
      <c r="I325" s="244"/>
      <c r="J325" s="240"/>
      <c r="K325" s="240"/>
      <c r="L325" s="245"/>
      <c r="M325" s="246"/>
      <c r="N325" s="247"/>
      <c r="O325" s="247"/>
      <c r="P325" s="247"/>
      <c r="Q325" s="247"/>
      <c r="R325" s="247"/>
      <c r="S325" s="247"/>
      <c r="T325" s="248"/>
      <c r="AT325" s="249" t="s">
        <v>194</v>
      </c>
      <c r="AU325" s="249" t="s">
        <v>91</v>
      </c>
      <c r="AV325" s="12" t="s">
        <v>91</v>
      </c>
      <c r="AW325" s="12" t="s">
        <v>36</v>
      </c>
      <c r="AX325" s="12" t="s">
        <v>82</v>
      </c>
      <c r="AY325" s="249" t="s">
        <v>182</v>
      </c>
    </row>
    <row r="326" s="13" customFormat="1">
      <c r="B326" s="250"/>
      <c r="C326" s="251"/>
      <c r="D326" s="235" t="s">
        <v>194</v>
      </c>
      <c r="E326" s="252" t="s">
        <v>1</v>
      </c>
      <c r="F326" s="253" t="s">
        <v>196</v>
      </c>
      <c r="G326" s="251"/>
      <c r="H326" s="254">
        <v>38</v>
      </c>
      <c r="I326" s="255"/>
      <c r="J326" s="251"/>
      <c r="K326" s="251"/>
      <c r="L326" s="256"/>
      <c r="M326" s="257"/>
      <c r="N326" s="258"/>
      <c r="O326" s="258"/>
      <c r="P326" s="258"/>
      <c r="Q326" s="258"/>
      <c r="R326" s="258"/>
      <c r="S326" s="258"/>
      <c r="T326" s="259"/>
      <c r="AT326" s="260" t="s">
        <v>194</v>
      </c>
      <c r="AU326" s="260" t="s">
        <v>91</v>
      </c>
      <c r="AV326" s="13" t="s">
        <v>188</v>
      </c>
      <c r="AW326" s="13" t="s">
        <v>36</v>
      </c>
      <c r="AX326" s="13" t="s">
        <v>14</v>
      </c>
      <c r="AY326" s="260" t="s">
        <v>182</v>
      </c>
    </row>
    <row r="327" s="1" customFormat="1" ht="24" customHeight="1">
      <c r="B327" s="36"/>
      <c r="C327" s="222" t="s">
        <v>423</v>
      </c>
      <c r="D327" s="222" t="s">
        <v>184</v>
      </c>
      <c r="E327" s="223" t="s">
        <v>424</v>
      </c>
      <c r="F327" s="224" t="s">
        <v>425</v>
      </c>
      <c r="G327" s="225" t="s">
        <v>406</v>
      </c>
      <c r="H327" s="226">
        <v>38</v>
      </c>
      <c r="I327" s="227"/>
      <c r="J327" s="228">
        <f>ROUND(I327*H327,2)</f>
        <v>0</v>
      </c>
      <c r="K327" s="224" t="s">
        <v>187</v>
      </c>
      <c r="L327" s="41"/>
      <c r="M327" s="229" t="s">
        <v>1</v>
      </c>
      <c r="N327" s="230" t="s">
        <v>47</v>
      </c>
      <c r="O327" s="84"/>
      <c r="P327" s="231">
        <f>O327*H327</f>
        <v>0</v>
      </c>
      <c r="Q327" s="231">
        <v>0.0093600000000000003</v>
      </c>
      <c r="R327" s="231">
        <f>Q327*H327</f>
        <v>0.35568</v>
      </c>
      <c r="S327" s="231">
        <v>0</v>
      </c>
      <c r="T327" s="232">
        <f>S327*H327</f>
        <v>0</v>
      </c>
      <c r="AR327" s="233" t="s">
        <v>188</v>
      </c>
      <c r="AT327" s="233" t="s">
        <v>184</v>
      </c>
      <c r="AU327" s="233" t="s">
        <v>91</v>
      </c>
      <c r="AY327" s="15" t="s">
        <v>182</v>
      </c>
      <c r="BE327" s="234">
        <f>IF(N327="základní",J327,0)</f>
        <v>0</v>
      </c>
      <c r="BF327" s="234">
        <f>IF(N327="snížená",J327,0)</f>
        <v>0</v>
      </c>
      <c r="BG327" s="234">
        <f>IF(N327="zákl. přenesená",J327,0)</f>
        <v>0</v>
      </c>
      <c r="BH327" s="234">
        <f>IF(N327="sníž. přenesená",J327,0)</f>
        <v>0</v>
      </c>
      <c r="BI327" s="234">
        <f>IF(N327="nulová",J327,0)</f>
        <v>0</v>
      </c>
      <c r="BJ327" s="15" t="s">
        <v>14</v>
      </c>
      <c r="BK327" s="234">
        <f>ROUND(I327*H327,2)</f>
        <v>0</v>
      </c>
      <c r="BL327" s="15" t="s">
        <v>188</v>
      </c>
      <c r="BM327" s="233" t="s">
        <v>426</v>
      </c>
    </row>
    <row r="328" s="1" customFormat="1">
      <c r="B328" s="36"/>
      <c r="C328" s="37"/>
      <c r="D328" s="235" t="s">
        <v>190</v>
      </c>
      <c r="E328" s="37"/>
      <c r="F328" s="236" t="s">
        <v>427</v>
      </c>
      <c r="G328" s="37"/>
      <c r="H328" s="37"/>
      <c r="I328" s="138"/>
      <c r="J328" s="37"/>
      <c r="K328" s="37"/>
      <c r="L328" s="41"/>
      <c r="M328" s="237"/>
      <c r="N328" s="84"/>
      <c r="O328" s="84"/>
      <c r="P328" s="84"/>
      <c r="Q328" s="84"/>
      <c r="R328" s="84"/>
      <c r="S328" s="84"/>
      <c r="T328" s="85"/>
      <c r="AT328" s="15" t="s">
        <v>190</v>
      </c>
      <c r="AU328" s="15" t="s">
        <v>91</v>
      </c>
    </row>
    <row r="329" s="1" customFormat="1">
      <c r="B329" s="36"/>
      <c r="C329" s="37"/>
      <c r="D329" s="235" t="s">
        <v>192</v>
      </c>
      <c r="E329" s="37"/>
      <c r="F329" s="238" t="s">
        <v>428</v>
      </c>
      <c r="G329" s="37"/>
      <c r="H329" s="37"/>
      <c r="I329" s="138"/>
      <c r="J329" s="37"/>
      <c r="K329" s="37"/>
      <c r="L329" s="41"/>
      <c r="M329" s="237"/>
      <c r="N329" s="84"/>
      <c r="O329" s="84"/>
      <c r="P329" s="84"/>
      <c r="Q329" s="84"/>
      <c r="R329" s="84"/>
      <c r="S329" s="84"/>
      <c r="T329" s="85"/>
      <c r="AT329" s="15" t="s">
        <v>192</v>
      </c>
      <c r="AU329" s="15" t="s">
        <v>91</v>
      </c>
    </row>
    <row r="330" s="12" customFormat="1">
      <c r="B330" s="239"/>
      <c r="C330" s="240"/>
      <c r="D330" s="235" t="s">
        <v>194</v>
      </c>
      <c r="E330" s="241" t="s">
        <v>1</v>
      </c>
      <c r="F330" s="242" t="s">
        <v>421</v>
      </c>
      <c r="G330" s="240"/>
      <c r="H330" s="243">
        <v>24</v>
      </c>
      <c r="I330" s="244"/>
      <c r="J330" s="240"/>
      <c r="K330" s="240"/>
      <c r="L330" s="245"/>
      <c r="M330" s="246"/>
      <c r="N330" s="247"/>
      <c r="O330" s="247"/>
      <c r="P330" s="247"/>
      <c r="Q330" s="247"/>
      <c r="R330" s="247"/>
      <c r="S330" s="247"/>
      <c r="T330" s="248"/>
      <c r="AT330" s="249" t="s">
        <v>194</v>
      </c>
      <c r="AU330" s="249" t="s">
        <v>91</v>
      </c>
      <c r="AV330" s="12" t="s">
        <v>91</v>
      </c>
      <c r="AW330" s="12" t="s">
        <v>36</v>
      </c>
      <c r="AX330" s="12" t="s">
        <v>82</v>
      </c>
      <c r="AY330" s="249" t="s">
        <v>182</v>
      </c>
    </row>
    <row r="331" s="12" customFormat="1">
      <c r="B331" s="239"/>
      <c r="C331" s="240"/>
      <c r="D331" s="235" t="s">
        <v>194</v>
      </c>
      <c r="E331" s="241" t="s">
        <v>1</v>
      </c>
      <c r="F331" s="242" t="s">
        <v>422</v>
      </c>
      <c r="G331" s="240"/>
      <c r="H331" s="243">
        <v>14</v>
      </c>
      <c r="I331" s="244"/>
      <c r="J331" s="240"/>
      <c r="K331" s="240"/>
      <c r="L331" s="245"/>
      <c r="M331" s="246"/>
      <c r="N331" s="247"/>
      <c r="O331" s="247"/>
      <c r="P331" s="247"/>
      <c r="Q331" s="247"/>
      <c r="R331" s="247"/>
      <c r="S331" s="247"/>
      <c r="T331" s="248"/>
      <c r="AT331" s="249" t="s">
        <v>194</v>
      </c>
      <c r="AU331" s="249" t="s">
        <v>91</v>
      </c>
      <c r="AV331" s="12" t="s">
        <v>91</v>
      </c>
      <c r="AW331" s="12" t="s">
        <v>36</v>
      </c>
      <c r="AX331" s="12" t="s">
        <v>82</v>
      </c>
      <c r="AY331" s="249" t="s">
        <v>182</v>
      </c>
    </row>
    <row r="332" s="13" customFormat="1">
      <c r="B332" s="250"/>
      <c r="C332" s="251"/>
      <c r="D332" s="235" t="s">
        <v>194</v>
      </c>
      <c r="E332" s="252" t="s">
        <v>1</v>
      </c>
      <c r="F332" s="253" t="s">
        <v>196</v>
      </c>
      <c r="G332" s="251"/>
      <c r="H332" s="254">
        <v>38</v>
      </c>
      <c r="I332" s="255"/>
      <c r="J332" s="251"/>
      <c r="K332" s="251"/>
      <c r="L332" s="256"/>
      <c r="M332" s="257"/>
      <c r="N332" s="258"/>
      <c r="O332" s="258"/>
      <c r="P332" s="258"/>
      <c r="Q332" s="258"/>
      <c r="R332" s="258"/>
      <c r="S332" s="258"/>
      <c r="T332" s="259"/>
      <c r="AT332" s="260" t="s">
        <v>194</v>
      </c>
      <c r="AU332" s="260" t="s">
        <v>91</v>
      </c>
      <c r="AV332" s="13" t="s">
        <v>188</v>
      </c>
      <c r="AW332" s="13" t="s">
        <v>36</v>
      </c>
      <c r="AX332" s="13" t="s">
        <v>14</v>
      </c>
      <c r="AY332" s="260" t="s">
        <v>182</v>
      </c>
    </row>
    <row r="333" s="1" customFormat="1" ht="24" customHeight="1">
      <c r="B333" s="36"/>
      <c r="C333" s="261" t="s">
        <v>429</v>
      </c>
      <c r="D333" s="261" t="s">
        <v>286</v>
      </c>
      <c r="E333" s="262" t="s">
        <v>430</v>
      </c>
      <c r="F333" s="263" t="s">
        <v>431</v>
      </c>
      <c r="G333" s="264" t="s">
        <v>406</v>
      </c>
      <c r="H333" s="265">
        <v>14</v>
      </c>
      <c r="I333" s="266"/>
      <c r="J333" s="267">
        <f>ROUND(I333*H333,2)</f>
        <v>0</v>
      </c>
      <c r="K333" s="263" t="s">
        <v>1</v>
      </c>
      <c r="L333" s="268"/>
      <c r="M333" s="269" t="s">
        <v>1</v>
      </c>
      <c r="N333" s="270" t="s">
        <v>47</v>
      </c>
      <c r="O333" s="84"/>
      <c r="P333" s="231">
        <f>O333*H333</f>
        <v>0</v>
      </c>
      <c r="Q333" s="231">
        <v>0.029000000000000001</v>
      </c>
      <c r="R333" s="231">
        <f>Q333*H333</f>
        <v>0.40600000000000003</v>
      </c>
      <c r="S333" s="231">
        <v>0</v>
      </c>
      <c r="T333" s="232">
        <f>S333*H333</f>
        <v>0</v>
      </c>
      <c r="AR333" s="233" t="s">
        <v>237</v>
      </c>
      <c r="AT333" s="233" t="s">
        <v>286</v>
      </c>
      <c r="AU333" s="233" t="s">
        <v>91</v>
      </c>
      <c r="AY333" s="15" t="s">
        <v>182</v>
      </c>
      <c r="BE333" s="234">
        <f>IF(N333="základní",J333,0)</f>
        <v>0</v>
      </c>
      <c r="BF333" s="234">
        <f>IF(N333="snížená",J333,0)</f>
        <v>0</v>
      </c>
      <c r="BG333" s="234">
        <f>IF(N333="zákl. přenesená",J333,0)</f>
        <v>0</v>
      </c>
      <c r="BH333" s="234">
        <f>IF(N333="sníž. přenesená",J333,0)</f>
        <v>0</v>
      </c>
      <c r="BI333" s="234">
        <f>IF(N333="nulová",J333,0)</f>
        <v>0</v>
      </c>
      <c r="BJ333" s="15" t="s">
        <v>14</v>
      </c>
      <c r="BK333" s="234">
        <f>ROUND(I333*H333,2)</f>
        <v>0</v>
      </c>
      <c r="BL333" s="15" t="s">
        <v>188</v>
      </c>
      <c r="BM333" s="233" t="s">
        <v>432</v>
      </c>
    </row>
    <row r="334" s="1" customFormat="1">
      <c r="B334" s="36"/>
      <c r="C334" s="37"/>
      <c r="D334" s="235" t="s">
        <v>190</v>
      </c>
      <c r="E334" s="37"/>
      <c r="F334" s="236" t="s">
        <v>431</v>
      </c>
      <c r="G334" s="37"/>
      <c r="H334" s="37"/>
      <c r="I334" s="138"/>
      <c r="J334" s="37"/>
      <c r="K334" s="37"/>
      <c r="L334" s="41"/>
      <c r="M334" s="237"/>
      <c r="N334" s="84"/>
      <c r="O334" s="84"/>
      <c r="P334" s="84"/>
      <c r="Q334" s="84"/>
      <c r="R334" s="84"/>
      <c r="S334" s="84"/>
      <c r="T334" s="85"/>
      <c r="AT334" s="15" t="s">
        <v>190</v>
      </c>
      <c r="AU334" s="15" t="s">
        <v>91</v>
      </c>
    </row>
    <row r="335" s="1" customFormat="1" ht="16.5" customHeight="1">
      <c r="B335" s="36"/>
      <c r="C335" s="261" t="s">
        <v>433</v>
      </c>
      <c r="D335" s="261" t="s">
        <v>286</v>
      </c>
      <c r="E335" s="262" t="s">
        <v>434</v>
      </c>
      <c r="F335" s="263" t="s">
        <v>435</v>
      </c>
      <c r="G335" s="264" t="s">
        <v>406</v>
      </c>
      <c r="H335" s="265">
        <v>24</v>
      </c>
      <c r="I335" s="266"/>
      <c r="J335" s="267">
        <f>ROUND(I335*H335,2)</f>
        <v>0</v>
      </c>
      <c r="K335" s="263" t="s">
        <v>1</v>
      </c>
      <c r="L335" s="268"/>
      <c r="M335" s="269" t="s">
        <v>1</v>
      </c>
      <c r="N335" s="270" t="s">
        <v>47</v>
      </c>
      <c r="O335" s="84"/>
      <c r="P335" s="231">
        <f>O335*H335</f>
        <v>0</v>
      </c>
      <c r="Q335" s="231">
        <v>0.079000000000000001</v>
      </c>
      <c r="R335" s="231">
        <f>Q335*H335</f>
        <v>1.8959999999999999</v>
      </c>
      <c r="S335" s="231">
        <v>0</v>
      </c>
      <c r="T335" s="232">
        <f>S335*H335</f>
        <v>0</v>
      </c>
      <c r="AR335" s="233" t="s">
        <v>237</v>
      </c>
      <c r="AT335" s="233" t="s">
        <v>286</v>
      </c>
      <c r="AU335" s="233" t="s">
        <v>91</v>
      </c>
      <c r="AY335" s="15" t="s">
        <v>182</v>
      </c>
      <c r="BE335" s="234">
        <f>IF(N335="základní",J335,0)</f>
        <v>0</v>
      </c>
      <c r="BF335" s="234">
        <f>IF(N335="snížená",J335,0)</f>
        <v>0</v>
      </c>
      <c r="BG335" s="234">
        <f>IF(N335="zákl. přenesená",J335,0)</f>
        <v>0</v>
      </c>
      <c r="BH335" s="234">
        <f>IF(N335="sníž. přenesená",J335,0)</f>
        <v>0</v>
      </c>
      <c r="BI335" s="234">
        <f>IF(N335="nulová",J335,0)</f>
        <v>0</v>
      </c>
      <c r="BJ335" s="15" t="s">
        <v>14</v>
      </c>
      <c r="BK335" s="234">
        <f>ROUND(I335*H335,2)</f>
        <v>0</v>
      </c>
      <c r="BL335" s="15" t="s">
        <v>188</v>
      </c>
      <c r="BM335" s="233" t="s">
        <v>436</v>
      </c>
    </row>
    <row r="336" s="1" customFormat="1">
      <c r="B336" s="36"/>
      <c r="C336" s="37"/>
      <c r="D336" s="235" t="s">
        <v>190</v>
      </c>
      <c r="E336" s="37"/>
      <c r="F336" s="236" t="s">
        <v>435</v>
      </c>
      <c r="G336" s="37"/>
      <c r="H336" s="37"/>
      <c r="I336" s="138"/>
      <c r="J336" s="37"/>
      <c r="K336" s="37"/>
      <c r="L336" s="41"/>
      <c r="M336" s="237"/>
      <c r="N336" s="84"/>
      <c r="O336" s="84"/>
      <c r="P336" s="84"/>
      <c r="Q336" s="84"/>
      <c r="R336" s="84"/>
      <c r="S336" s="84"/>
      <c r="T336" s="85"/>
      <c r="AT336" s="15" t="s">
        <v>190</v>
      </c>
      <c r="AU336" s="15" t="s">
        <v>91</v>
      </c>
    </row>
    <row r="337" s="1" customFormat="1" ht="16.5" customHeight="1">
      <c r="B337" s="36"/>
      <c r="C337" s="261" t="s">
        <v>437</v>
      </c>
      <c r="D337" s="261" t="s">
        <v>286</v>
      </c>
      <c r="E337" s="262" t="s">
        <v>438</v>
      </c>
      <c r="F337" s="263" t="s">
        <v>439</v>
      </c>
      <c r="G337" s="264" t="s">
        <v>406</v>
      </c>
      <c r="H337" s="265">
        <v>24</v>
      </c>
      <c r="I337" s="266"/>
      <c r="J337" s="267">
        <f>ROUND(I337*H337,2)</f>
        <v>0</v>
      </c>
      <c r="K337" s="263" t="s">
        <v>1</v>
      </c>
      <c r="L337" s="268"/>
      <c r="M337" s="269" t="s">
        <v>1</v>
      </c>
      <c r="N337" s="270" t="s">
        <v>47</v>
      </c>
      <c r="O337" s="84"/>
      <c r="P337" s="231">
        <f>O337*H337</f>
        <v>0</v>
      </c>
      <c r="Q337" s="231">
        <v>0.036999999999999998</v>
      </c>
      <c r="R337" s="231">
        <f>Q337*H337</f>
        <v>0.8879999999999999</v>
      </c>
      <c r="S337" s="231">
        <v>0</v>
      </c>
      <c r="T337" s="232">
        <f>S337*H337</f>
        <v>0</v>
      </c>
      <c r="AR337" s="233" t="s">
        <v>237</v>
      </c>
      <c r="AT337" s="233" t="s">
        <v>286</v>
      </c>
      <c r="AU337" s="233" t="s">
        <v>91</v>
      </c>
      <c r="AY337" s="15" t="s">
        <v>182</v>
      </c>
      <c r="BE337" s="234">
        <f>IF(N337="základní",J337,0)</f>
        <v>0</v>
      </c>
      <c r="BF337" s="234">
        <f>IF(N337="snížená",J337,0)</f>
        <v>0</v>
      </c>
      <c r="BG337" s="234">
        <f>IF(N337="zákl. přenesená",J337,0)</f>
        <v>0</v>
      </c>
      <c r="BH337" s="234">
        <f>IF(N337="sníž. přenesená",J337,0)</f>
        <v>0</v>
      </c>
      <c r="BI337" s="234">
        <f>IF(N337="nulová",J337,0)</f>
        <v>0</v>
      </c>
      <c r="BJ337" s="15" t="s">
        <v>14</v>
      </c>
      <c r="BK337" s="234">
        <f>ROUND(I337*H337,2)</f>
        <v>0</v>
      </c>
      <c r="BL337" s="15" t="s">
        <v>188</v>
      </c>
      <c r="BM337" s="233" t="s">
        <v>440</v>
      </c>
    </row>
    <row r="338" s="1" customFormat="1">
      <c r="B338" s="36"/>
      <c r="C338" s="37"/>
      <c r="D338" s="235" t="s">
        <v>190</v>
      </c>
      <c r="E338" s="37"/>
      <c r="F338" s="236" t="s">
        <v>439</v>
      </c>
      <c r="G338" s="37"/>
      <c r="H338" s="37"/>
      <c r="I338" s="138"/>
      <c r="J338" s="37"/>
      <c r="K338" s="37"/>
      <c r="L338" s="41"/>
      <c r="M338" s="237"/>
      <c r="N338" s="84"/>
      <c r="O338" s="84"/>
      <c r="P338" s="84"/>
      <c r="Q338" s="84"/>
      <c r="R338" s="84"/>
      <c r="S338" s="84"/>
      <c r="T338" s="85"/>
      <c r="AT338" s="15" t="s">
        <v>190</v>
      </c>
      <c r="AU338" s="15" t="s">
        <v>91</v>
      </c>
    </row>
    <row r="339" s="1" customFormat="1" ht="16.5" customHeight="1">
      <c r="B339" s="36"/>
      <c r="C339" s="222" t="s">
        <v>441</v>
      </c>
      <c r="D339" s="222" t="s">
        <v>184</v>
      </c>
      <c r="E339" s="223" t="s">
        <v>442</v>
      </c>
      <c r="F339" s="224" t="s">
        <v>443</v>
      </c>
      <c r="G339" s="225" t="s">
        <v>406</v>
      </c>
      <c r="H339" s="226">
        <v>3</v>
      </c>
      <c r="I339" s="227"/>
      <c r="J339" s="228">
        <f>ROUND(I339*H339,2)</f>
        <v>0</v>
      </c>
      <c r="K339" s="224" t="s">
        <v>187</v>
      </c>
      <c r="L339" s="41"/>
      <c r="M339" s="229" t="s">
        <v>1</v>
      </c>
      <c r="N339" s="230" t="s">
        <v>47</v>
      </c>
      <c r="O339" s="84"/>
      <c r="P339" s="231">
        <f>O339*H339</f>
        <v>0</v>
      </c>
      <c r="Q339" s="231">
        <v>0.12303</v>
      </c>
      <c r="R339" s="231">
        <f>Q339*H339</f>
        <v>0.36909000000000003</v>
      </c>
      <c r="S339" s="231">
        <v>0</v>
      </c>
      <c r="T339" s="232">
        <f>S339*H339</f>
        <v>0</v>
      </c>
      <c r="AR339" s="233" t="s">
        <v>188</v>
      </c>
      <c r="AT339" s="233" t="s">
        <v>184</v>
      </c>
      <c r="AU339" s="233" t="s">
        <v>91</v>
      </c>
      <c r="AY339" s="15" t="s">
        <v>182</v>
      </c>
      <c r="BE339" s="234">
        <f>IF(N339="základní",J339,0)</f>
        <v>0</v>
      </c>
      <c r="BF339" s="234">
        <f>IF(N339="snížená",J339,0)</f>
        <v>0</v>
      </c>
      <c r="BG339" s="234">
        <f>IF(N339="zákl. přenesená",J339,0)</f>
        <v>0</v>
      </c>
      <c r="BH339" s="234">
        <f>IF(N339="sníž. přenesená",J339,0)</f>
        <v>0</v>
      </c>
      <c r="BI339" s="234">
        <f>IF(N339="nulová",J339,0)</f>
        <v>0</v>
      </c>
      <c r="BJ339" s="15" t="s">
        <v>14</v>
      </c>
      <c r="BK339" s="234">
        <f>ROUND(I339*H339,2)</f>
        <v>0</v>
      </c>
      <c r="BL339" s="15" t="s">
        <v>188</v>
      </c>
      <c r="BM339" s="233" t="s">
        <v>444</v>
      </c>
    </row>
    <row r="340" s="1" customFormat="1">
      <c r="B340" s="36"/>
      <c r="C340" s="37"/>
      <c r="D340" s="235" t="s">
        <v>190</v>
      </c>
      <c r="E340" s="37"/>
      <c r="F340" s="236" t="s">
        <v>443</v>
      </c>
      <c r="G340" s="37"/>
      <c r="H340" s="37"/>
      <c r="I340" s="138"/>
      <c r="J340" s="37"/>
      <c r="K340" s="37"/>
      <c r="L340" s="41"/>
      <c r="M340" s="237"/>
      <c r="N340" s="84"/>
      <c r="O340" s="84"/>
      <c r="P340" s="84"/>
      <c r="Q340" s="84"/>
      <c r="R340" s="84"/>
      <c r="S340" s="84"/>
      <c r="T340" s="85"/>
      <c r="AT340" s="15" t="s">
        <v>190</v>
      </c>
      <c r="AU340" s="15" t="s">
        <v>91</v>
      </c>
    </row>
    <row r="341" s="1" customFormat="1">
      <c r="B341" s="36"/>
      <c r="C341" s="37"/>
      <c r="D341" s="235" t="s">
        <v>192</v>
      </c>
      <c r="E341" s="37"/>
      <c r="F341" s="238" t="s">
        <v>445</v>
      </c>
      <c r="G341" s="37"/>
      <c r="H341" s="37"/>
      <c r="I341" s="138"/>
      <c r="J341" s="37"/>
      <c r="K341" s="37"/>
      <c r="L341" s="41"/>
      <c r="M341" s="237"/>
      <c r="N341" s="84"/>
      <c r="O341" s="84"/>
      <c r="P341" s="84"/>
      <c r="Q341" s="84"/>
      <c r="R341" s="84"/>
      <c r="S341" s="84"/>
      <c r="T341" s="85"/>
      <c r="AT341" s="15" t="s">
        <v>192</v>
      </c>
      <c r="AU341" s="15" t="s">
        <v>91</v>
      </c>
    </row>
    <row r="342" s="1" customFormat="1" ht="16.5" customHeight="1">
      <c r="B342" s="36"/>
      <c r="C342" s="261" t="s">
        <v>446</v>
      </c>
      <c r="D342" s="261" t="s">
        <v>286</v>
      </c>
      <c r="E342" s="262" t="s">
        <v>447</v>
      </c>
      <c r="F342" s="263" t="s">
        <v>448</v>
      </c>
      <c r="G342" s="264" t="s">
        <v>406</v>
      </c>
      <c r="H342" s="265">
        <v>3</v>
      </c>
      <c r="I342" s="266"/>
      <c r="J342" s="267">
        <f>ROUND(I342*H342,2)</f>
        <v>0</v>
      </c>
      <c r="K342" s="263" t="s">
        <v>1</v>
      </c>
      <c r="L342" s="268"/>
      <c r="M342" s="269" t="s">
        <v>1</v>
      </c>
      <c r="N342" s="270" t="s">
        <v>47</v>
      </c>
      <c r="O342" s="84"/>
      <c r="P342" s="231">
        <f>O342*H342</f>
        <v>0</v>
      </c>
      <c r="Q342" s="231">
        <v>0.013299999999999999</v>
      </c>
      <c r="R342" s="231">
        <f>Q342*H342</f>
        <v>0.039899999999999998</v>
      </c>
      <c r="S342" s="231">
        <v>0</v>
      </c>
      <c r="T342" s="232">
        <f>S342*H342</f>
        <v>0</v>
      </c>
      <c r="AR342" s="233" t="s">
        <v>237</v>
      </c>
      <c r="AT342" s="233" t="s">
        <v>286</v>
      </c>
      <c r="AU342" s="233" t="s">
        <v>91</v>
      </c>
      <c r="AY342" s="15" t="s">
        <v>182</v>
      </c>
      <c r="BE342" s="234">
        <f>IF(N342="základní",J342,0)</f>
        <v>0</v>
      </c>
      <c r="BF342" s="234">
        <f>IF(N342="snížená",J342,0)</f>
        <v>0</v>
      </c>
      <c r="BG342" s="234">
        <f>IF(N342="zákl. přenesená",J342,0)</f>
        <v>0</v>
      </c>
      <c r="BH342" s="234">
        <f>IF(N342="sníž. přenesená",J342,0)</f>
        <v>0</v>
      </c>
      <c r="BI342" s="234">
        <f>IF(N342="nulová",J342,0)</f>
        <v>0</v>
      </c>
      <c r="BJ342" s="15" t="s">
        <v>14</v>
      </c>
      <c r="BK342" s="234">
        <f>ROUND(I342*H342,2)</f>
        <v>0</v>
      </c>
      <c r="BL342" s="15" t="s">
        <v>188</v>
      </c>
      <c r="BM342" s="233" t="s">
        <v>449</v>
      </c>
    </row>
    <row r="343" s="1" customFormat="1">
      <c r="B343" s="36"/>
      <c r="C343" s="37"/>
      <c r="D343" s="235" t="s">
        <v>190</v>
      </c>
      <c r="E343" s="37"/>
      <c r="F343" s="236" t="s">
        <v>448</v>
      </c>
      <c r="G343" s="37"/>
      <c r="H343" s="37"/>
      <c r="I343" s="138"/>
      <c r="J343" s="37"/>
      <c r="K343" s="37"/>
      <c r="L343" s="41"/>
      <c r="M343" s="237"/>
      <c r="N343" s="84"/>
      <c r="O343" s="84"/>
      <c r="P343" s="84"/>
      <c r="Q343" s="84"/>
      <c r="R343" s="84"/>
      <c r="S343" s="84"/>
      <c r="T343" s="85"/>
      <c r="AT343" s="15" t="s">
        <v>190</v>
      </c>
      <c r="AU343" s="15" t="s">
        <v>91</v>
      </c>
    </row>
    <row r="344" s="1" customFormat="1" ht="24" customHeight="1">
      <c r="B344" s="36"/>
      <c r="C344" s="261" t="s">
        <v>450</v>
      </c>
      <c r="D344" s="261" t="s">
        <v>286</v>
      </c>
      <c r="E344" s="262" t="s">
        <v>451</v>
      </c>
      <c r="F344" s="263" t="s">
        <v>452</v>
      </c>
      <c r="G344" s="264" t="s">
        <v>406</v>
      </c>
      <c r="H344" s="265">
        <v>3</v>
      </c>
      <c r="I344" s="266"/>
      <c r="J344" s="267">
        <f>ROUND(I344*H344,2)</f>
        <v>0</v>
      </c>
      <c r="K344" s="263" t="s">
        <v>1</v>
      </c>
      <c r="L344" s="268"/>
      <c r="M344" s="269" t="s">
        <v>1</v>
      </c>
      <c r="N344" s="270" t="s">
        <v>47</v>
      </c>
      <c r="O344" s="84"/>
      <c r="P344" s="231">
        <f>O344*H344</f>
        <v>0</v>
      </c>
      <c r="Q344" s="231">
        <v>0</v>
      </c>
      <c r="R344" s="231">
        <f>Q344*H344</f>
        <v>0</v>
      </c>
      <c r="S344" s="231">
        <v>0</v>
      </c>
      <c r="T344" s="232">
        <f>S344*H344</f>
        <v>0</v>
      </c>
      <c r="AR344" s="233" t="s">
        <v>237</v>
      </c>
      <c r="AT344" s="233" t="s">
        <v>286</v>
      </c>
      <c r="AU344" s="233" t="s">
        <v>91</v>
      </c>
      <c r="AY344" s="15" t="s">
        <v>182</v>
      </c>
      <c r="BE344" s="234">
        <f>IF(N344="základní",J344,0)</f>
        <v>0</v>
      </c>
      <c r="BF344" s="234">
        <f>IF(N344="snížená",J344,0)</f>
        <v>0</v>
      </c>
      <c r="BG344" s="234">
        <f>IF(N344="zákl. přenesená",J344,0)</f>
        <v>0</v>
      </c>
      <c r="BH344" s="234">
        <f>IF(N344="sníž. přenesená",J344,0)</f>
        <v>0</v>
      </c>
      <c r="BI344" s="234">
        <f>IF(N344="nulová",J344,0)</f>
        <v>0</v>
      </c>
      <c r="BJ344" s="15" t="s">
        <v>14</v>
      </c>
      <c r="BK344" s="234">
        <f>ROUND(I344*H344,2)</f>
        <v>0</v>
      </c>
      <c r="BL344" s="15" t="s">
        <v>188</v>
      </c>
      <c r="BM344" s="233" t="s">
        <v>453</v>
      </c>
    </row>
    <row r="345" s="1" customFormat="1">
      <c r="B345" s="36"/>
      <c r="C345" s="37"/>
      <c r="D345" s="235" t="s">
        <v>190</v>
      </c>
      <c r="E345" s="37"/>
      <c r="F345" s="236" t="s">
        <v>452</v>
      </c>
      <c r="G345" s="37"/>
      <c r="H345" s="37"/>
      <c r="I345" s="138"/>
      <c r="J345" s="37"/>
      <c r="K345" s="37"/>
      <c r="L345" s="41"/>
      <c r="M345" s="237"/>
      <c r="N345" s="84"/>
      <c r="O345" s="84"/>
      <c r="P345" s="84"/>
      <c r="Q345" s="84"/>
      <c r="R345" s="84"/>
      <c r="S345" s="84"/>
      <c r="T345" s="85"/>
      <c r="AT345" s="15" t="s">
        <v>190</v>
      </c>
      <c r="AU345" s="15" t="s">
        <v>91</v>
      </c>
    </row>
    <row r="346" s="1" customFormat="1" ht="16.5" customHeight="1">
      <c r="B346" s="36"/>
      <c r="C346" s="222" t="s">
        <v>454</v>
      </c>
      <c r="D346" s="222" t="s">
        <v>184</v>
      </c>
      <c r="E346" s="223" t="s">
        <v>455</v>
      </c>
      <c r="F346" s="224" t="s">
        <v>456</v>
      </c>
      <c r="G346" s="225" t="s">
        <v>406</v>
      </c>
      <c r="H346" s="226">
        <v>3</v>
      </c>
      <c r="I346" s="227"/>
      <c r="J346" s="228">
        <f>ROUND(I346*H346,2)</f>
        <v>0</v>
      </c>
      <c r="K346" s="224" t="s">
        <v>187</v>
      </c>
      <c r="L346" s="41"/>
      <c r="M346" s="229" t="s">
        <v>1</v>
      </c>
      <c r="N346" s="230" t="s">
        <v>47</v>
      </c>
      <c r="O346" s="84"/>
      <c r="P346" s="231">
        <f>O346*H346</f>
        <v>0</v>
      </c>
      <c r="Q346" s="231">
        <v>0.32906000000000002</v>
      </c>
      <c r="R346" s="231">
        <f>Q346*H346</f>
        <v>0.98718000000000006</v>
      </c>
      <c r="S346" s="231">
        <v>0</v>
      </c>
      <c r="T346" s="232">
        <f>S346*H346</f>
        <v>0</v>
      </c>
      <c r="AR346" s="233" t="s">
        <v>188</v>
      </c>
      <c r="AT346" s="233" t="s">
        <v>184</v>
      </c>
      <c r="AU346" s="233" t="s">
        <v>91</v>
      </c>
      <c r="AY346" s="15" t="s">
        <v>182</v>
      </c>
      <c r="BE346" s="234">
        <f>IF(N346="základní",J346,0)</f>
        <v>0</v>
      </c>
      <c r="BF346" s="234">
        <f>IF(N346="snížená",J346,0)</f>
        <v>0</v>
      </c>
      <c r="BG346" s="234">
        <f>IF(N346="zákl. přenesená",J346,0)</f>
        <v>0</v>
      </c>
      <c r="BH346" s="234">
        <f>IF(N346="sníž. přenesená",J346,0)</f>
        <v>0</v>
      </c>
      <c r="BI346" s="234">
        <f>IF(N346="nulová",J346,0)</f>
        <v>0</v>
      </c>
      <c r="BJ346" s="15" t="s">
        <v>14</v>
      </c>
      <c r="BK346" s="234">
        <f>ROUND(I346*H346,2)</f>
        <v>0</v>
      </c>
      <c r="BL346" s="15" t="s">
        <v>188</v>
      </c>
      <c r="BM346" s="233" t="s">
        <v>457</v>
      </c>
    </row>
    <row r="347" s="1" customFormat="1">
      <c r="B347" s="36"/>
      <c r="C347" s="37"/>
      <c r="D347" s="235" t="s">
        <v>190</v>
      </c>
      <c r="E347" s="37"/>
      <c r="F347" s="236" t="s">
        <v>456</v>
      </c>
      <c r="G347" s="37"/>
      <c r="H347" s="37"/>
      <c r="I347" s="138"/>
      <c r="J347" s="37"/>
      <c r="K347" s="37"/>
      <c r="L347" s="41"/>
      <c r="M347" s="237"/>
      <c r="N347" s="84"/>
      <c r="O347" s="84"/>
      <c r="P347" s="84"/>
      <c r="Q347" s="84"/>
      <c r="R347" s="84"/>
      <c r="S347" s="84"/>
      <c r="T347" s="85"/>
      <c r="AT347" s="15" t="s">
        <v>190</v>
      </c>
      <c r="AU347" s="15" t="s">
        <v>91</v>
      </c>
    </row>
    <row r="348" s="1" customFormat="1">
      <c r="B348" s="36"/>
      <c r="C348" s="37"/>
      <c r="D348" s="235" t="s">
        <v>192</v>
      </c>
      <c r="E348" s="37"/>
      <c r="F348" s="238" t="s">
        <v>445</v>
      </c>
      <c r="G348" s="37"/>
      <c r="H348" s="37"/>
      <c r="I348" s="138"/>
      <c r="J348" s="37"/>
      <c r="K348" s="37"/>
      <c r="L348" s="41"/>
      <c r="M348" s="237"/>
      <c r="N348" s="84"/>
      <c r="O348" s="84"/>
      <c r="P348" s="84"/>
      <c r="Q348" s="84"/>
      <c r="R348" s="84"/>
      <c r="S348" s="84"/>
      <c r="T348" s="85"/>
      <c r="AT348" s="15" t="s">
        <v>192</v>
      </c>
      <c r="AU348" s="15" t="s">
        <v>91</v>
      </c>
    </row>
    <row r="349" s="1" customFormat="1" ht="16.5" customHeight="1">
      <c r="B349" s="36"/>
      <c r="C349" s="261" t="s">
        <v>458</v>
      </c>
      <c r="D349" s="261" t="s">
        <v>286</v>
      </c>
      <c r="E349" s="262" t="s">
        <v>459</v>
      </c>
      <c r="F349" s="263" t="s">
        <v>460</v>
      </c>
      <c r="G349" s="264" t="s">
        <v>406</v>
      </c>
      <c r="H349" s="265">
        <v>3</v>
      </c>
      <c r="I349" s="266"/>
      <c r="J349" s="267">
        <f>ROUND(I349*H349,2)</f>
        <v>0</v>
      </c>
      <c r="K349" s="263" t="s">
        <v>1</v>
      </c>
      <c r="L349" s="268"/>
      <c r="M349" s="269" t="s">
        <v>1</v>
      </c>
      <c r="N349" s="270" t="s">
        <v>47</v>
      </c>
      <c r="O349" s="84"/>
      <c r="P349" s="231">
        <f>O349*H349</f>
        <v>0</v>
      </c>
      <c r="Q349" s="231">
        <v>0.029499999999999998</v>
      </c>
      <c r="R349" s="231">
        <f>Q349*H349</f>
        <v>0.088499999999999995</v>
      </c>
      <c r="S349" s="231">
        <v>0</v>
      </c>
      <c r="T349" s="232">
        <f>S349*H349</f>
        <v>0</v>
      </c>
      <c r="AR349" s="233" t="s">
        <v>237</v>
      </c>
      <c r="AT349" s="233" t="s">
        <v>286</v>
      </c>
      <c r="AU349" s="233" t="s">
        <v>91</v>
      </c>
      <c r="AY349" s="15" t="s">
        <v>182</v>
      </c>
      <c r="BE349" s="234">
        <f>IF(N349="základní",J349,0)</f>
        <v>0</v>
      </c>
      <c r="BF349" s="234">
        <f>IF(N349="snížená",J349,0)</f>
        <v>0</v>
      </c>
      <c r="BG349" s="234">
        <f>IF(N349="zákl. přenesená",J349,0)</f>
        <v>0</v>
      </c>
      <c r="BH349" s="234">
        <f>IF(N349="sníž. přenesená",J349,0)</f>
        <v>0</v>
      </c>
      <c r="BI349" s="234">
        <f>IF(N349="nulová",J349,0)</f>
        <v>0</v>
      </c>
      <c r="BJ349" s="15" t="s">
        <v>14</v>
      </c>
      <c r="BK349" s="234">
        <f>ROUND(I349*H349,2)</f>
        <v>0</v>
      </c>
      <c r="BL349" s="15" t="s">
        <v>188</v>
      </c>
      <c r="BM349" s="233" t="s">
        <v>461</v>
      </c>
    </row>
    <row r="350" s="1" customFormat="1">
      <c r="B350" s="36"/>
      <c r="C350" s="37"/>
      <c r="D350" s="235" t="s">
        <v>190</v>
      </c>
      <c r="E350" s="37"/>
      <c r="F350" s="236" t="s">
        <v>460</v>
      </c>
      <c r="G350" s="37"/>
      <c r="H350" s="37"/>
      <c r="I350" s="138"/>
      <c r="J350" s="37"/>
      <c r="K350" s="37"/>
      <c r="L350" s="41"/>
      <c r="M350" s="237"/>
      <c r="N350" s="84"/>
      <c r="O350" s="84"/>
      <c r="P350" s="84"/>
      <c r="Q350" s="84"/>
      <c r="R350" s="84"/>
      <c r="S350" s="84"/>
      <c r="T350" s="85"/>
      <c r="AT350" s="15" t="s">
        <v>190</v>
      </c>
      <c r="AU350" s="15" t="s">
        <v>91</v>
      </c>
    </row>
    <row r="351" s="1" customFormat="1" ht="24" customHeight="1">
      <c r="B351" s="36"/>
      <c r="C351" s="261" t="s">
        <v>462</v>
      </c>
      <c r="D351" s="261" t="s">
        <v>286</v>
      </c>
      <c r="E351" s="262" t="s">
        <v>463</v>
      </c>
      <c r="F351" s="263" t="s">
        <v>464</v>
      </c>
      <c r="G351" s="264" t="s">
        <v>406</v>
      </c>
      <c r="H351" s="265">
        <v>3</v>
      </c>
      <c r="I351" s="266"/>
      <c r="J351" s="267">
        <f>ROUND(I351*H351,2)</f>
        <v>0</v>
      </c>
      <c r="K351" s="263" t="s">
        <v>1</v>
      </c>
      <c r="L351" s="268"/>
      <c r="M351" s="269" t="s">
        <v>1</v>
      </c>
      <c r="N351" s="270" t="s">
        <v>47</v>
      </c>
      <c r="O351" s="84"/>
      <c r="P351" s="231">
        <f>O351*H351</f>
        <v>0</v>
      </c>
      <c r="Q351" s="231">
        <v>0</v>
      </c>
      <c r="R351" s="231">
        <f>Q351*H351</f>
        <v>0</v>
      </c>
      <c r="S351" s="231">
        <v>0</v>
      </c>
      <c r="T351" s="232">
        <f>S351*H351</f>
        <v>0</v>
      </c>
      <c r="AR351" s="233" t="s">
        <v>237</v>
      </c>
      <c r="AT351" s="233" t="s">
        <v>286</v>
      </c>
      <c r="AU351" s="233" t="s">
        <v>91</v>
      </c>
      <c r="AY351" s="15" t="s">
        <v>182</v>
      </c>
      <c r="BE351" s="234">
        <f>IF(N351="základní",J351,0)</f>
        <v>0</v>
      </c>
      <c r="BF351" s="234">
        <f>IF(N351="snížená",J351,0)</f>
        <v>0</v>
      </c>
      <c r="BG351" s="234">
        <f>IF(N351="zákl. přenesená",J351,0)</f>
        <v>0</v>
      </c>
      <c r="BH351" s="234">
        <f>IF(N351="sníž. přenesená",J351,0)</f>
        <v>0</v>
      </c>
      <c r="BI351" s="234">
        <f>IF(N351="nulová",J351,0)</f>
        <v>0</v>
      </c>
      <c r="BJ351" s="15" t="s">
        <v>14</v>
      </c>
      <c r="BK351" s="234">
        <f>ROUND(I351*H351,2)</f>
        <v>0</v>
      </c>
      <c r="BL351" s="15" t="s">
        <v>188</v>
      </c>
      <c r="BM351" s="233" t="s">
        <v>465</v>
      </c>
    </row>
    <row r="352" s="1" customFormat="1">
      <c r="B352" s="36"/>
      <c r="C352" s="37"/>
      <c r="D352" s="235" t="s">
        <v>190</v>
      </c>
      <c r="E352" s="37"/>
      <c r="F352" s="236" t="s">
        <v>464</v>
      </c>
      <c r="G352" s="37"/>
      <c r="H352" s="37"/>
      <c r="I352" s="138"/>
      <c r="J352" s="37"/>
      <c r="K352" s="37"/>
      <c r="L352" s="41"/>
      <c r="M352" s="237"/>
      <c r="N352" s="84"/>
      <c r="O352" s="84"/>
      <c r="P352" s="84"/>
      <c r="Q352" s="84"/>
      <c r="R352" s="84"/>
      <c r="S352" s="84"/>
      <c r="T352" s="85"/>
      <c r="AT352" s="15" t="s">
        <v>190</v>
      </c>
      <c r="AU352" s="15" t="s">
        <v>91</v>
      </c>
    </row>
    <row r="353" s="1" customFormat="1" ht="24" customHeight="1">
      <c r="B353" s="36"/>
      <c r="C353" s="222" t="s">
        <v>466</v>
      </c>
      <c r="D353" s="222" t="s">
        <v>184</v>
      </c>
      <c r="E353" s="223" t="s">
        <v>467</v>
      </c>
      <c r="F353" s="224" t="s">
        <v>468</v>
      </c>
      <c r="G353" s="225" t="s">
        <v>406</v>
      </c>
      <c r="H353" s="226">
        <v>24</v>
      </c>
      <c r="I353" s="227"/>
      <c r="J353" s="228">
        <f>ROUND(I353*H353,2)</f>
        <v>0</v>
      </c>
      <c r="K353" s="224" t="s">
        <v>187</v>
      </c>
      <c r="L353" s="41"/>
      <c r="M353" s="229" t="s">
        <v>1</v>
      </c>
      <c r="N353" s="230" t="s">
        <v>47</v>
      </c>
      <c r="O353" s="84"/>
      <c r="P353" s="231">
        <f>O353*H353</f>
        <v>0</v>
      </c>
      <c r="Q353" s="231">
        <v>0.31108000000000002</v>
      </c>
      <c r="R353" s="231">
        <f>Q353*H353</f>
        <v>7.4659200000000006</v>
      </c>
      <c r="S353" s="231">
        <v>0</v>
      </c>
      <c r="T353" s="232">
        <f>S353*H353</f>
        <v>0</v>
      </c>
      <c r="AR353" s="233" t="s">
        <v>188</v>
      </c>
      <c r="AT353" s="233" t="s">
        <v>184</v>
      </c>
      <c r="AU353" s="233" t="s">
        <v>91</v>
      </c>
      <c r="AY353" s="15" t="s">
        <v>182</v>
      </c>
      <c r="BE353" s="234">
        <f>IF(N353="základní",J353,0)</f>
        <v>0</v>
      </c>
      <c r="BF353" s="234">
        <f>IF(N353="snížená",J353,0)</f>
        <v>0</v>
      </c>
      <c r="BG353" s="234">
        <f>IF(N353="zákl. přenesená",J353,0)</f>
        <v>0</v>
      </c>
      <c r="BH353" s="234">
        <f>IF(N353="sníž. přenesená",J353,0)</f>
        <v>0</v>
      </c>
      <c r="BI353" s="234">
        <f>IF(N353="nulová",J353,0)</f>
        <v>0</v>
      </c>
      <c r="BJ353" s="15" t="s">
        <v>14</v>
      </c>
      <c r="BK353" s="234">
        <f>ROUND(I353*H353,2)</f>
        <v>0</v>
      </c>
      <c r="BL353" s="15" t="s">
        <v>188</v>
      </c>
      <c r="BM353" s="233" t="s">
        <v>469</v>
      </c>
    </row>
    <row r="354" s="1" customFormat="1">
      <c r="B354" s="36"/>
      <c r="C354" s="37"/>
      <c r="D354" s="235" t="s">
        <v>190</v>
      </c>
      <c r="E354" s="37"/>
      <c r="F354" s="236" t="s">
        <v>470</v>
      </c>
      <c r="G354" s="37"/>
      <c r="H354" s="37"/>
      <c r="I354" s="138"/>
      <c r="J354" s="37"/>
      <c r="K354" s="37"/>
      <c r="L354" s="41"/>
      <c r="M354" s="237"/>
      <c r="N354" s="84"/>
      <c r="O354" s="84"/>
      <c r="P354" s="84"/>
      <c r="Q354" s="84"/>
      <c r="R354" s="84"/>
      <c r="S354" s="84"/>
      <c r="T354" s="85"/>
      <c r="AT354" s="15" t="s">
        <v>190</v>
      </c>
      <c r="AU354" s="15" t="s">
        <v>91</v>
      </c>
    </row>
    <row r="355" s="1" customFormat="1">
      <c r="B355" s="36"/>
      <c r="C355" s="37"/>
      <c r="D355" s="235" t="s">
        <v>192</v>
      </c>
      <c r="E355" s="37"/>
      <c r="F355" s="238" t="s">
        <v>471</v>
      </c>
      <c r="G355" s="37"/>
      <c r="H355" s="37"/>
      <c r="I355" s="138"/>
      <c r="J355" s="37"/>
      <c r="K355" s="37"/>
      <c r="L355" s="41"/>
      <c r="M355" s="237"/>
      <c r="N355" s="84"/>
      <c r="O355" s="84"/>
      <c r="P355" s="84"/>
      <c r="Q355" s="84"/>
      <c r="R355" s="84"/>
      <c r="S355" s="84"/>
      <c r="T355" s="85"/>
      <c r="AT355" s="15" t="s">
        <v>192</v>
      </c>
      <c r="AU355" s="15" t="s">
        <v>91</v>
      </c>
    </row>
    <row r="356" s="12" customFormat="1">
      <c r="B356" s="239"/>
      <c r="C356" s="240"/>
      <c r="D356" s="235" t="s">
        <v>194</v>
      </c>
      <c r="E356" s="241" t="s">
        <v>1</v>
      </c>
      <c r="F356" s="242" t="s">
        <v>472</v>
      </c>
      <c r="G356" s="240"/>
      <c r="H356" s="243">
        <v>6</v>
      </c>
      <c r="I356" s="244"/>
      <c r="J356" s="240"/>
      <c r="K356" s="240"/>
      <c r="L356" s="245"/>
      <c r="M356" s="246"/>
      <c r="N356" s="247"/>
      <c r="O356" s="247"/>
      <c r="P356" s="247"/>
      <c r="Q356" s="247"/>
      <c r="R356" s="247"/>
      <c r="S356" s="247"/>
      <c r="T356" s="248"/>
      <c r="AT356" s="249" t="s">
        <v>194</v>
      </c>
      <c r="AU356" s="249" t="s">
        <v>91</v>
      </c>
      <c r="AV356" s="12" t="s">
        <v>91</v>
      </c>
      <c r="AW356" s="12" t="s">
        <v>36</v>
      </c>
      <c r="AX356" s="12" t="s">
        <v>82</v>
      </c>
      <c r="AY356" s="249" t="s">
        <v>182</v>
      </c>
    </row>
    <row r="357" s="12" customFormat="1">
      <c r="B357" s="239"/>
      <c r="C357" s="240"/>
      <c r="D357" s="235" t="s">
        <v>194</v>
      </c>
      <c r="E357" s="241" t="s">
        <v>1</v>
      </c>
      <c r="F357" s="242" t="s">
        <v>473</v>
      </c>
      <c r="G357" s="240"/>
      <c r="H357" s="243">
        <v>5</v>
      </c>
      <c r="I357" s="244"/>
      <c r="J357" s="240"/>
      <c r="K357" s="240"/>
      <c r="L357" s="245"/>
      <c r="M357" s="246"/>
      <c r="N357" s="247"/>
      <c r="O357" s="247"/>
      <c r="P357" s="247"/>
      <c r="Q357" s="247"/>
      <c r="R357" s="247"/>
      <c r="S357" s="247"/>
      <c r="T357" s="248"/>
      <c r="AT357" s="249" t="s">
        <v>194</v>
      </c>
      <c r="AU357" s="249" t="s">
        <v>91</v>
      </c>
      <c r="AV357" s="12" t="s">
        <v>91</v>
      </c>
      <c r="AW357" s="12" t="s">
        <v>36</v>
      </c>
      <c r="AX357" s="12" t="s">
        <v>82</v>
      </c>
      <c r="AY357" s="249" t="s">
        <v>182</v>
      </c>
    </row>
    <row r="358" s="12" customFormat="1">
      <c r="B358" s="239"/>
      <c r="C358" s="240"/>
      <c r="D358" s="235" t="s">
        <v>194</v>
      </c>
      <c r="E358" s="241" t="s">
        <v>1</v>
      </c>
      <c r="F358" s="242" t="s">
        <v>474</v>
      </c>
      <c r="G358" s="240"/>
      <c r="H358" s="243">
        <v>13</v>
      </c>
      <c r="I358" s="244"/>
      <c r="J358" s="240"/>
      <c r="K358" s="240"/>
      <c r="L358" s="245"/>
      <c r="M358" s="246"/>
      <c r="N358" s="247"/>
      <c r="O358" s="247"/>
      <c r="P358" s="247"/>
      <c r="Q358" s="247"/>
      <c r="R358" s="247"/>
      <c r="S358" s="247"/>
      <c r="T358" s="248"/>
      <c r="AT358" s="249" t="s">
        <v>194</v>
      </c>
      <c r="AU358" s="249" t="s">
        <v>91</v>
      </c>
      <c r="AV358" s="12" t="s">
        <v>91</v>
      </c>
      <c r="AW358" s="12" t="s">
        <v>36</v>
      </c>
      <c r="AX358" s="12" t="s">
        <v>82</v>
      </c>
      <c r="AY358" s="249" t="s">
        <v>182</v>
      </c>
    </row>
    <row r="359" s="13" customFormat="1">
      <c r="B359" s="250"/>
      <c r="C359" s="251"/>
      <c r="D359" s="235" t="s">
        <v>194</v>
      </c>
      <c r="E359" s="252" t="s">
        <v>1</v>
      </c>
      <c r="F359" s="253" t="s">
        <v>196</v>
      </c>
      <c r="G359" s="251"/>
      <c r="H359" s="254">
        <v>24</v>
      </c>
      <c r="I359" s="255"/>
      <c r="J359" s="251"/>
      <c r="K359" s="251"/>
      <c r="L359" s="256"/>
      <c r="M359" s="257"/>
      <c r="N359" s="258"/>
      <c r="O359" s="258"/>
      <c r="P359" s="258"/>
      <c r="Q359" s="258"/>
      <c r="R359" s="258"/>
      <c r="S359" s="258"/>
      <c r="T359" s="259"/>
      <c r="AT359" s="260" t="s">
        <v>194</v>
      </c>
      <c r="AU359" s="260" t="s">
        <v>91</v>
      </c>
      <c r="AV359" s="13" t="s">
        <v>188</v>
      </c>
      <c r="AW359" s="13" t="s">
        <v>36</v>
      </c>
      <c r="AX359" s="13" t="s">
        <v>14</v>
      </c>
      <c r="AY359" s="260" t="s">
        <v>182</v>
      </c>
    </row>
    <row r="360" s="1" customFormat="1" ht="16.5" customHeight="1">
      <c r="B360" s="36"/>
      <c r="C360" s="261" t="s">
        <v>475</v>
      </c>
      <c r="D360" s="261" t="s">
        <v>286</v>
      </c>
      <c r="E360" s="262" t="s">
        <v>476</v>
      </c>
      <c r="F360" s="263" t="s">
        <v>477</v>
      </c>
      <c r="G360" s="264" t="s">
        <v>406</v>
      </c>
      <c r="H360" s="265">
        <v>24</v>
      </c>
      <c r="I360" s="266"/>
      <c r="J360" s="267">
        <f>ROUND(I360*H360,2)</f>
        <v>0</v>
      </c>
      <c r="K360" s="263" t="s">
        <v>1</v>
      </c>
      <c r="L360" s="268"/>
      <c r="M360" s="269" t="s">
        <v>1</v>
      </c>
      <c r="N360" s="270" t="s">
        <v>47</v>
      </c>
      <c r="O360" s="84"/>
      <c r="P360" s="231">
        <f>O360*H360</f>
        <v>0</v>
      </c>
      <c r="Q360" s="231">
        <v>0.0070000000000000001</v>
      </c>
      <c r="R360" s="231">
        <f>Q360*H360</f>
        <v>0.16800000000000001</v>
      </c>
      <c r="S360" s="231">
        <v>0</v>
      </c>
      <c r="T360" s="232">
        <f>S360*H360</f>
        <v>0</v>
      </c>
      <c r="AR360" s="233" t="s">
        <v>237</v>
      </c>
      <c r="AT360" s="233" t="s">
        <v>286</v>
      </c>
      <c r="AU360" s="233" t="s">
        <v>91</v>
      </c>
      <c r="AY360" s="15" t="s">
        <v>182</v>
      </c>
      <c r="BE360" s="234">
        <f>IF(N360="základní",J360,0)</f>
        <v>0</v>
      </c>
      <c r="BF360" s="234">
        <f>IF(N360="snížená",J360,0)</f>
        <v>0</v>
      </c>
      <c r="BG360" s="234">
        <f>IF(N360="zákl. přenesená",J360,0)</f>
        <v>0</v>
      </c>
      <c r="BH360" s="234">
        <f>IF(N360="sníž. přenesená",J360,0)</f>
        <v>0</v>
      </c>
      <c r="BI360" s="234">
        <f>IF(N360="nulová",J360,0)</f>
        <v>0</v>
      </c>
      <c r="BJ360" s="15" t="s">
        <v>14</v>
      </c>
      <c r="BK360" s="234">
        <f>ROUND(I360*H360,2)</f>
        <v>0</v>
      </c>
      <c r="BL360" s="15" t="s">
        <v>188</v>
      </c>
      <c r="BM360" s="233" t="s">
        <v>478</v>
      </c>
    </row>
    <row r="361" s="1" customFormat="1">
      <c r="B361" s="36"/>
      <c r="C361" s="37"/>
      <c r="D361" s="235" t="s">
        <v>190</v>
      </c>
      <c r="E361" s="37"/>
      <c r="F361" s="236" t="s">
        <v>477</v>
      </c>
      <c r="G361" s="37"/>
      <c r="H361" s="37"/>
      <c r="I361" s="138"/>
      <c r="J361" s="37"/>
      <c r="K361" s="37"/>
      <c r="L361" s="41"/>
      <c r="M361" s="237"/>
      <c r="N361" s="84"/>
      <c r="O361" s="84"/>
      <c r="P361" s="84"/>
      <c r="Q361" s="84"/>
      <c r="R361" s="84"/>
      <c r="S361" s="84"/>
      <c r="T361" s="85"/>
      <c r="AT361" s="15" t="s">
        <v>190</v>
      </c>
      <c r="AU361" s="15" t="s">
        <v>91</v>
      </c>
    </row>
    <row r="362" s="11" customFormat="1" ht="22.8" customHeight="1">
      <c r="B362" s="206"/>
      <c r="C362" s="207"/>
      <c r="D362" s="208" t="s">
        <v>81</v>
      </c>
      <c r="E362" s="220" t="s">
        <v>244</v>
      </c>
      <c r="F362" s="220" t="s">
        <v>479</v>
      </c>
      <c r="G362" s="207"/>
      <c r="H362" s="207"/>
      <c r="I362" s="210"/>
      <c r="J362" s="221">
        <f>BK362</f>
        <v>0</v>
      </c>
      <c r="K362" s="207"/>
      <c r="L362" s="212"/>
      <c r="M362" s="213"/>
      <c r="N362" s="214"/>
      <c r="O362" s="214"/>
      <c r="P362" s="215">
        <f>SUM(P363:P618)</f>
        <v>0</v>
      </c>
      <c r="Q362" s="214"/>
      <c r="R362" s="215">
        <f>SUM(R363:R618)</f>
        <v>105.67083820000001</v>
      </c>
      <c r="S362" s="214"/>
      <c r="T362" s="216">
        <f>SUM(T363:T618)</f>
        <v>572.46000000000004</v>
      </c>
      <c r="AR362" s="217" t="s">
        <v>14</v>
      </c>
      <c r="AT362" s="218" t="s">
        <v>81</v>
      </c>
      <c r="AU362" s="218" t="s">
        <v>14</v>
      </c>
      <c r="AY362" s="217" t="s">
        <v>182</v>
      </c>
      <c r="BK362" s="219">
        <f>SUM(BK363:BK618)</f>
        <v>0</v>
      </c>
    </row>
    <row r="363" s="1" customFormat="1" ht="24" customHeight="1">
      <c r="B363" s="36"/>
      <c r="C363" s="222" t="s">
        <v>480</v>
      </c>
      <c r="D363" s="222" t="s">
        <v>184</v>
      </c>
      <c r="E363" s="223" t="s">
        <v>481</v>
      </c>
      <c r="F363" s="224" t="s">
        <v>482</v>
      </c>
      <c r="G363" s="225" t="s">
        <v>110</v>
      </c>
      <c r="H363" s="226">
        <v>414</v>
      </c>
      <c r="I363" s="227"/>
      <c r="J363" s="228">
        <f>ROUND(I363*H363,2)</f>
        <v>0</v>
      </c>
      <c r="K363" s="224" t="s">
        <v>187</v>
      </c>
      <c r="L363" s="41"/>
      <c r="M363" s="229" t="s">
        <v>1</v>
      </c>
      <c r="N363" s="230" t="s">
        <v>47</v>
      </c>
      <c r="O363" s="84"/>
      <c r="P363" s="231">
        <f>O363*H363</f>
        <v>0</v>
      </c>
      <c r="Q363" s="231">
        <v>0.00011</v>
      </c>
      <c r="R363" s="231">
        <f>Q363*H363</f>
        <v>0.045540000000000004</v>
      </c>
      <c r="S363" s="231">
        <v>0</v>
      </c>
      <c r="T363" s="232">
        <f>S363*H363</f>
        <v>0</v>
      </c>
      <c r="AR363" s="233" t="s">
        <v>188</v>
      </c>
      <c r="AT363" s="233" t="s">
        <v>184</v>
      </c>
      <c r="AU363" s="233" t="s">
        <v>91</v>
      </c>
      <c r="AY363" s="15" t="s">
        <v>182</v>
      </c>
      <c r="BE363" s="234">
        <f>IF(N363="základní",J363,0)</f>
        <v>0</v>
      </c>
      <c r="BF363" s="234">
        <f>IF(N363="snížená",J363,0)</f>
        <v>0</v>
      </c>
      <c r="BG363" s="234">
        <f>IF(N363="zákl. přenesená",J363,0)</f>
        <v>0</v>
      </c>
      <c r="BH363" s="234">
        <f>IF(N363="sníž. přenesená",J363,0)</f>
        <v>0</v>
      </c>
      <c r="BI363" s="234">
        <f>IF(N363="nulová",J363,0)</f>
        <v>0</v>
      </c>
      <c r="BJ363" s="15" t="s">
        <v>14</v>
      </c>
      <c r="BK363" s="234">
        <f>ROUND(I363*H363,2)</f>
        <v>0</v>
      </c>
      <c r="BL363" s="15" t="s">
        <v>188</v>
      </c>
      <c r="BM363" s="233" t="s">
        <v>483</v>
      </c>
    </row>
    <row r="364" s="1" customFormat="1">
      <c r="B364" s="36"/>
      <c r="C364" s="37"/>
      <c r="D364" s="235" t="s">
        <v>190</v>
      </c>
      <c r="E364" s="37"/>
      <c r="F364" s="236" t="s">
        <v>484</v>
      </c>
      <c r="G364" s="37"/>
      <c r="H364" s="37"/>
      <c r="I364" s="138"/>
      <c r="J364" s="37"/>
      <c r="K364" s="37"/>
      <c r="L364" s="41"/>
      <c r="M364" s="237"/>
      <c r="N364" s="84"/>
      <c r="O364" s="84"/>
      <c r="P364" s="84"/>
      <c r="Q364" s="84"/>
      <c r="R364" s="84"/>
      <c r="S364" s="84"/>
      <c r="T364" s="85"/>
      <c r="AT364" s="15" t="s">
        <v>190</v>
      </c>
      <c r="AU364" s="15" t="s">
        <v>91</v>
      </c>
    </row>
    <row r="365" s="1" customFormat="1">
      <c r="B365" s="36"/>
      <c r="C365" s="37"/>
      <c r="D365" s="235" t="s">
        <v>192</v>
      </c>
      <c r="E365" s="37"/>
      <c r="F365" s="238" t="s">
        <v>485</v>
      </c>
      <c r="G365" s="37"/>
      <c r="H365" s="37"/>
      <c r="I365" s="138"/>
      <c r="J365" s="37"/>
      <c r="K365" s="37"/>
      <c r="L365" s="41"/>
      <c r="M365" s="237"/>
      <c r="N365" s="84"/>
      <c r="O365" s="84"/>
      <c r="P365" s="84"/>
      <c r="Q365" s="84"/>
      <c r="R365" s="84"/>
      <c r="S365" s="84"/>
      <c r="T365" s="85"/>
      <c r="AT365" s="15" t="s">
        <v>192</v>
      </c>
      <c r="AU365" s="15" t="s">
        <v>91</v>
      </c>
    </row>
    <row r="366" s="1" customFormat="1">
      <c r="B366" s="36"/>
      <c r="C366" s="37"/>
      <c r="D366" s="235" t="s">
        <v>330</v>
      </c>
      <c r="E366" s="37"/>
      <c r="F366" s="238" t="s">
        <v>331</v>
      </c>
      <c r="G366" s="37"/>
      <c r="H366" s="37"/>
      <c r="I366" s="138"/>
      <c r="J366" s="37"/>
      <c r="K366" s="37"/>
      <c r="L366" s="41"/>
      <c r="M366" s="237"/>
      <c r="N366" s="84"/>
      <c r="O366" s="84"/>
      <c r="P366" s="84"/>
      <c r="Q366" s="84"/>
      <c r="R366" s="84"/>
      <c r="S366" s="84"/>
      <c r="T366" s="85"/>
      <c r="AT366" s="15" t="s">
        <v>330</v>
      </c>
      <c r="AU366" s="15" t="s">
        <v>91</v>
      </c>
    </row>
    <row r="367" s="12" customFormat="1">
      <c r="B367" s="239"/>
      <c r="C367" s="240"/>
      <c r="D367" s="235" t="s">
        <v>194</v>
      </c>
      <c r="E367" s="241" t="s">
        <v>1</v>
      </c>
      <c r="F367" s="242" t="s">
        <v>486</v>
      </c>
      <c r="G367" s="240"/>
      <c r="H367" s="243">
        <v>414</v>
      </c>
      <c r="I367" s="244"/>
      <c r="J367" s="240"/>
      <c r="K367" s="240"/>
      <c r="L367" s="245"/>
      <c r="M367" s="246"/>
      <c r="N367" s="247"/>
      <c r="O367" s="247"/>
      <c r="P367" s="247"/>
      <c r="Q367" s="247"/>
      <c r="R367" s="247"/>
      <c r="S367" s="247"/>
      <c r="T367" s="248"/>
      <c r="AT367" s="249" t="s">
        <v>194</v>
      </c>
      <c r="AU367" s="249" t="s">
        <v>91</v>
      </c>
      <c r="AV367" s="12" t="s">
        <v>91</v>
      </c>
      <c r="AW367" s="12" t="s">
        <v>36</v>
      </c>
      <c r="AX367" s="12" t="s">
        <v>82</v>
      </c>
      <c r="AY367" s="249" t="s">
        <v>182</v>
      </c>
    </row>
    <row r="368" s="13" customFormat="1">
      <c r="B368" s="250"/>
      <c r="C368" s="251"/>
      <c r="D368" s="235" t="s">
        <v>194</v>
      </c>
      <c r="E368" s="252" t="s">
        <v>1</v>
      </c>
      <c r="F368" s="253" t="s">
        <v>196</v>
      </c>
      <c r="G368" s="251"/>
      <c r="H368" s="254">
        <v>414</v>
      </c>
      <c r="I368" s="255"/>
      <c r="J368" s="251"/>
      <c r="K368" s="251"/>
      <c r="L368" s="256"/>
      <c r="M368" s="257"/>
      <c r="N368" s="258"/>
      <c r="O368" s="258"/>
      <c r="P368" s="258"/>
      <c r="Q368" s="258"/>
      <c r="R368" s="258"/>
      <c r="S368" s="258"/>
      <c r="T368" s="259"/>
      <c r="AT368" s="260" t="s">
        <v>194</v>
      </c>
      <c r="AU368" s="260" t="s">
        <v>91</v>
      </c>
      <c r="AV368" s="13" t="s">
        <v>188</v>
      </c>
      <c r="AW368" s="13" t="s">
        <v>36</v>
      </c>
      <c r="AX368" s="13" t="s">
        <v>14</v>
      </c>
      <c r="AY368" s="260" t="s">
        <v>182</v>
      </c>
    </row>
    <row r="369" s="1" customFormat="1" ht="24" customHeight="1">
      <c r="B369" s="36"/>
      <c r="C369" s="222" t="s">
        <v>487</v>
      </c>
      <c r="D369" s="222" t="s">
        <v>184</v>
      </c>
      <c r="E369" s="223" t="s">
        <v>488</v>
      </c>
      <c r="F369" s="224" t="s">
        <v>489</v>
      </c>
      <c r="G369" s="225" t="s">
        <v>110</v>
      </c>
      <c r="H369" s="226">
        <v>828</v>
      </c>
      <c r="I369" s="227"/>
      <c r="J369" s="228">
        <f>ROUND(I369*H369,2)</f>
        <v>0</v>
      </c>
      <c r="K369" s="224" t="s">
        <v>187</v>
      </c>
      <c r="L369" s="41"/>
      <c r="M369" s="229" t="s">
        <v>1</v>
      </c>
      <c r="N369" s="230" t="s">
        <v>47</v>
      </c>
      <c r="O369" s="84"/>
      <c r="P369" s="231">
        <f>O369*H369</f>
        <v>0</v>
      </c>
      <c r="Q369" s="231">
        <v>4.0000000000000003E-05</v>
      </c>
      <c r="R369" s="231">
        <f>Q369*H369</f>
        <v>0.033120000000000004</v>
      </c>
      <c r="S369" s="231">
        <v>0</v>
      </c>
      <c r="T369" s="232">
        <f>S369*H369</f>
        <v>0</v>
      </c>
      <c r="AR369" s="233" t="s">
        <v>188</v>
      </c>
      <c r="AT369" s="233" t="s">
        <v>184</v>
      </c>
      <c r="AU369" s="233" t="s">
        <v>91</v>
      </c>
      <c r="AY369" s="15" t="s">
        <v>182</v>
      </c>
      <c r="BE369" s="234">
        <f>IF(N369="základní",J369,0)</f>
        <v>0</v>
      </c>
      <c r="BF369" s="234">
        <f>IF(N369="snížená",J369,0)</f>
        <v>0</v>
      </c>
      <c r="BG369" s="234">
        <f>IF(N369="zákl. přenesená",J369,0)</f>
        <v>0</v>
      </c>
      <c r="BH369" s="234">
        <f>IF(N369="sníž. přenesená",J369,0)</f>
        <v>0</v>
      </c>
      <c r="BI369" s="234">
        <f>IF(N369="nulová",J369,0)</f>
        <v>0</v>
      </c>
      <c r="BJ369" s="15" t="s">
        <v>14</v>
      </c>
      <c r="BK369" s="234">
        <f>ROUND(I369*H369,2)</f>
        <v>0</v>
      </c>
      <c r="BL369" s="15" t="s">
        <v>188</v>
      </c>
      <c r="BM369" s="233" t="s">
        <v>490</v>
      </c>
    </row>
    <row r="370" s="1" customFormat="1">
      <c r="B370" s="36"/>
      <c r="C370" s="37"/>
      <c r="D370" s="235" t="s">
        <v>190</v>
      </c>
      <c r="E370" s="37"/>
      <c r="F370" s="236" t="s">
        <v>491</v>
      </c>
      <c r="G370" s="37"/>
      <c r="H370" s="37"/>
      <c r="I370" s="138"/>
      <c r="J370" s="37"/>
      <c r="K370" s="37"/>
      <c r="L370" s="41"/>
      <c r="M370" s="237"/>
      <c r="N370" s="84"/>
      <c r="O370" s="84"/>
      <c r="P370" s="84"/>
      <c r="Q370" s="84"/>
      <c r="R370" s="84"/>
      <c r="S370" s="84"/>
      <c r="T370" s="85"/>
      <c r="AT370" s="15" t="s">
        <v>190</v>
      </c>
      <c r="AU370" s="15" t="s">
        <v>91</v>
      </c>
    </row>
    <row r="371" s="1" customFormat="1">
      <c r="B371" s="36"/>
      <c r="C371" s="37"/>
      <c r="D371" s="235" t="s">
        <v>192</v>
      </c>
      <c r="E371" s="37"/>
      <c r="F371" s="238" t="s">
        <v>485</v>
      </c>
      <c r="G371" s="37"/>
      <c r="H371" s="37"/>
      <c r="I371" s="138"/>
      <c r="J371" s="37"/>
      <c r="K371" s="37"/>
      <c r="L371" s="41"/>
      <c r="M371" s="237"/>
      <c r="N371" s="84"/>
      <c r="O371" s="84"/>
      <c r="P371" s="84"/>
      <c r="Q371" s="84"/>
      <c r="R371" s="84"/>
      <c r="S371" s="84"/>
      <c r="T371" s="85"/>
      <c r="AT371" s="15" t="s">
        <v>192</v>
      </c>
      <c r="AU371" s="15" t="s">
        <v>91</v>
      </c>
    </row>
    <row r="372" s="1" customFormat="1">
      <c r="B372" s="36"/>
      <c r="C372" s="37"/>
      <c r="D372" s="235" t="s">
        <v>330</v>
      </c>
      <c r="E372" s="37"/>
      <c r="F372" s="238" t="s">
        <v>331</v>
      </c>
      <c r="G372" s="37"/>
      <c r="H372" s="37"/>
      <c r="I372" s="138"/>
      <c r="J372" s="37"/>
      <c r="K372" s="37"/>
      <c r="L372" s="41"/>
      <c r="M372" s="237"/>
      <c r="N372" s="84"/>
      <c r="O372" s="84"/>
      <c r="P372" s="84"/>
      <c r="Q372" s="84"/>
      <c r="R372" s="84"/>
      <c r="S372" s="84"/>
      <c r="T372" s="85"/>
      <c r="AT372" s="15" t="s">
        <v>330</v>
      </c>
      <c r="AU372" s="15" t="s">
        <v>91</v>
      </c>
    </row>
    <row r="373" s="12" customFormat="1">
      <c r="B373" s="239"/>
      <c r="C373" s="240"/>
      <c r="D373" s="235" t="s">
        <v>194</v>
      </c>
      <c r="E373" s="241" t="s">
        <v>1</v>
      </c>
      <c r="F373" s="242" t="s">
        <v>492</v>
      </c>
      <c r="G373" s="240"/>
      <c r="H373" s="243">
        <v>196</v>
      </c>
      <c r="I373" s="244"/>
      <c r="J373" s="240"/>
      <c r="K373" s="240"/>
      <c r="L373" s="245"/>
      <c r="M373" s="246"/>
      <c r="N373" s="247"/>
      <c r="O373" s="247"/>
      <c r="P373" s="247"/>
      <c r="Q373" s="247"/>
      <c r="R373" s="247"/>
      <c r="S373" s="247"/>
      <c r="T373" s="248"/>
      <c r="AT373" s="249" t="s">
        <v>194</v>
      </c>
      <c r="AU373" s="249" t="s">
        <v>91</v>
      </c>
      <c r="AV373" s="12" t="s">
        <v>91</v>
      </c>
      <c r="AW373" s="12" t="s">
        <v>36</v>
      </c>
      <c r="AX373" s="12" t="s">
        <v>82</v>
      </c>
      <c r="AY373" s="249" t="s">
        <v>182</v>
      </c>
    </row>
    <row r="374" s="12" customFormat="1">
      <c r="B374" s="239"/>
      <c r="C374" s="240"/>
      <c r="D374" s="235" t="s">
        <v>194</v>
      </c>
      <c r="E374" s="241" t="s">
        <v>1</v>
      </c>
      <c r="F374" s="242" t="s">
        <v>493</v>
      </c>
      <c r="G374" s="240"/>
      <c r="H374" s="243">
        <v>276</v>
      </c>
      <c r="I374" s="244"/>
      <c r="J374" s="240"/>
      <c r="K374" s="240"/>
      <c r="L374" s="245"/>
      <c r="M374" s="246"/>
      <c r="N374" s="247"/>
      <c r="O374" s="247"/>
      <c r="P374" s="247"/>
      <c r="Q374" s="247"/>
      <c r="R374" s="247"/>
      <c r="S374" s="247"/>
      <c r="T374" s="248"/>
      <c r="AT374" s="249" t="s">
        <v>194</v>
      </c>
      <c r="AU374" s="249" t="s">
        <v>91</v>
      </c>
      <c r="AV374" s="12" t="s">
        <v>91</v>
      </c>
      <c r="AW374" s="12" t="s">
        <v>36</v>
      </c>
      <c r="AX374" s="12" t="s">
        <v>82</v>
      </c>
      <c r="AY374" s="249" t="s">
        <v>182</v>
      </c>
    </row>
    <row r="375" s="12" customFormat="1">
      <c r="B375" s="239"/>
      <c r="C375" s="240"/>
      <c r="D375" s="235" t="s">
        <v>194</v>
      </c>
      <c r="E375" s="241" t="s">
        <v>1</v>
      </c>
      <c r="F375" s="242" t="s">
        <v>494</v>
      </c>
      <c r="G375" s="240"/>
      <c r="H375" s="243">
        <v>356</v>
      </c>
      <c r="I375" s="244"/>
      <c r="J375" s="240"/>
      <c r="K375" s="240"/>
      <c r="L375" s="245"/>
      <c r="M375" s="246"/>
      <c r="N375" s="247"/>
      <c r="O375" s="247"/>
      <c r="P375" s="247"/>
      <c r="Q375" s="247"/>
      <c r="R375" s="247"/>
      <c r="S375" s="247"/>
      <c r="T375" s="248"/>
      <c r="AT375" s="249" t="s">
        <v>194</v>
      </c>
      <c r="AU375" s="249" t="s">
        <v>91</v>
      </c>
      <c r="AV375" s="12" t="s">
        <v>91</v>
      </c>
      <c r="AW375" s="12" t="s">
        <v>36</v>
      </c>
      <c r="AX375" s="12" t="s">
        <v>82</v>
      </c>
      <c r="AY375" s="249" t="s">
        <v>182</v>
      </c>
    </row>
    <row r="376" s="13" customFormat="1">
      <c r="B376" s="250"/>
      <c r="C376" s="251"/>
      <c r="D376" s="235" t="s">
        <v>194</v>
      </c>
      <c r="E376" s="252" t="s">
        <v>1</v>
      </c>
      <c r="F376" s="253" t="s">
        <v>196</v>
      </c>
      <c r="G376" s="251"/>
      <c r="H376" s="254">
        <v>828</v>
      </c>
      <c r="I376" s="255"/>
      <c r="J376" s="251"/>
      <c r="K376" s="251"/>
      <c r="L376" s="256"/>
      <c r="M376" s="257"/>
      <c r="N376" s="258"/>
      <c r="O376" s="258"/>
      <c r="P376" s="258"/>
      <c r="Q376" s="258"/>
      <c r="R376" s="258"/>
      <c r="S376" s="258"/>
      <c r="T376" s="259"/>
      <c r="AT376" s="260" t="s">
        <v>194</v>
      </c>
      <c r="AU376" s="260" t="s">
        <v>91</v>
      </c>
      <c r="AV376" s="13" t="s">
        <v>188</v>
      </c>
      <c r="AW376" s="13" t="s">
        <v>36</v>
      </c>
      <c r="AX376" s="13" t="s">
        <v>14</v>
      </c>
      <c r="AY376" s="260" t="s">
        <v>182</v>
      </c>
    </row>
    <row r="377" s="1" customFormat="1" ht="24" customHeight="1">
      <c r="B377" s="36"/>
      <c r="C377" s="222" t="s">
        <v>495</v>
      </c>
      <c r="D377" s="222" t="s">
        <v>184</v>
      </c>
      <c r="E377" s="223" t="s">
        <v>496</v>
      </c>
      <c r="F377" s="224" t="s">
        <v>497</v>
      </c>
      <c r="G377" s="225" t="s">
        <v>110</v>
      </c>
      <c r="H377" s="226">
        <v>328</v>
      </c>
      <c r="I377" s="227"/>
      <c r="J377" s="228">
        <f>ROUND(I377*H377,2)</f>
        <v>0</v>
      </c>
      <c r="K377" s="224" t="s">
        <v>187</v>
      </c>
      <c r="L377" s="41"/>
      <c r="M377" s="229" t="s">
        <v>1</v>
      </c>
      <c r="N377" s="230" t="s">
        <v>47</v>
      </c>
      <c r="O377" s="84"/>
      <c r="P377" s="231">
        <f>O377*H377</f>
        <v>0</v>
      </c>
      <c r="Q377" s="231">
        <v>0.00021000000000000001</v>
      </c>
      <c r="R377" s="231">
        <f>Q377*H377</f>
        <v>0.068879999999999997</v>
      </c>
      <c r="S377" s="231">
        <v>0</v>
      </c>
      <c r="T377" s="232">
        <f>S377*H377</f>
        <v>0</v>
      </c>
      <c r="AR377" s="233" t="s">
        <v>188</v>
      </c>
      <c r="AT377" s="233" t="s">
        <v>184</v>
      </c>
      <c r="AU377" s="233" t="s">
        <v>91</v>
      </c>
      <c r="AY377" s="15" t="s">
        <v>182</v>
      </c>
      <c r="BE377" s="234">
        <f>IF(N377="základní",J377,0)</f>
        <v>0</v>
      </c>
      <c r="BF377" s="234">
        <f>IF(N377="snížená",J377,0)</f>
        <v>0</v>
      </c>
      <c r="BG377" s="234">
        <f>IF(N377="zákl. přenesená",J377,0)</f>
        <v>0</v>
      </c>
      <c r="BH377" s="234">
        <f>IF(N377="sníž. přenesená",J377,0)</f>
        <v>0</v>
      </c>
      <c r="BI377" s="234">
        <f>IF(N377="nulová",J377,0)</f>
        <v>0</v>
      </c>
      <c r="BJ377" s="15" t="s">
        <v>14</v>
      </c>
      <c r="BK377" s="234">
        <f>ROUND(I377*H377,2)</f>
        <v>0</v>
      </c>
      <c r="BL377" s="15" t="s">
        <v>188</v>
      </c>
      <c r="BM377" s="233" t="s">
        <v>498</v>
      </c>
    </row>
    <row r="378" s="1" customFormat="1">
      <c r="B378" s="36"/>
      <c r="C378" s="37"/>
      <c r="D378" s="235" t="s">
        <v>190</v>
      </c>
      <c r="E378" s="37"/>
      <c r="F378" s="236" t="s">
        <v>499</v>
      </c>
      <c r="G378" s="37"/>
      <c r="H378" s="37"/>
      <c r="I378" s="138"/>
      <c r="J378" s="37"/>
      <c r="K378" s="37"/>
      <c r="L378" s="41"/>
      <c r="M378" s="237"/>
      <c r="N378" s="84"/>
      <c r="O378" s="84"/>
      <c r="P378" s="84"/>
      <c r="Q378" s="84"/>
      <c r="R378" s="84"/>
      <c r="S378" s="84"/>
      <c r="T378" s="85"/>
      <c r="AT378" s="15" t="s">
        <v>190</v>
      </c>
      <c r="AU378" s="15" t="s">
        <v>91</v>
      </c>
    </row>
    <row r="379" s="1" customFormat="1">
      <c r="B379" s="36"/>
      <c r="C379" s="37"/>
      <c r="D379" s="235" t="s">
        <v>192</v>
      </c>
      <c r="E379" s="37"/>
      <c r="F379" s="238" t="s">
        <v>485</v>
      </c>
      <c r="G379" s="37"/>
      <c r="H379" s="37"/>
      <c r="I379" s="138"/>
      <c r="J379" s="37"/>
      <c r="K379" s="37"/>
      <c r="L379" s="41"/>
      <c r="M379" s="237"/>
      <c r="N379" s="84"/>
      <c r="O379" s="84"/>
      <c r="P379" s="84"/>
      <c r="Q379" s="84"/>
      <c r="R379" s="84"/>
      <c r="S379" s="84"/>
      <c r="T379" s="85"/>
      <c r="AT379" s="15" t="s">
        <v>192</v>
      </c>
      <c r="AU379" s="15" t="s">
        <v>91</v>
      </c>
    </row>
    <row r="380" s="1" customFormat="1">
      <c r="B380" s="36"/>
      <c r="C380" s="37"/>
      <c r="D380" s="235" t="s">
        <v>330</v>
      </c>
      <c r="E380" s="37"/>
      <c r="F380" s="238" t="s">
        <v>331</v>
      </c>
      <c r="G380" s="37"/>
      <c r="H380" s="37"/>
      <c r="I380" s="138"/>
      <c r="J380" s="37"/>
      <c r="K380" s="37"/>
      <c r="L380" s="41"/>
      <c r="M380" s="237"/>
      <c r="N380" s="84"/>
      <c r="O380" s="84"/>
      <c r="P380" s="84"/>
      <c r="Q380" s="84"/>
      <c r="R380" s="84"/>
      <c r="S380" s="84"/>
      <c r="T380" s="85"/>
      <c r="AT380" s="15" t="s">
        <v>330</v>
      </c>
      <c r="AU380" s="15" t="s">
        <v>91</v>
      </c>
    </row>
    <row r="381" s="12" customFormat="1">
      <c r="B381" s="239"/>
      <c r="C381" s="240"/>
      <c r="D381" s="235" t="s">
        <v>194</v>
      </c>
      <c r="E381" s="241" t="s">
        <v>1</v>
      </c>
      <c r="F381" s="242" t="s">
        <v>500</v>
      </c>
      <c r="G381" s="240"/>
      <c r="H381" s="243">
        <v>86</v>
      </c>
      <c r="I381" s="244"/>
      <c r="J381" s="240"/>
      <c r="K381" s="240"/>
      <c r="L381" s="245"/>
      <c r="M381" s="246"/>
      <c r="N381" s="247"/>
      <c r="O381" s="247"/>
      <c r="P381" s="247"/>
      <c r="Q381" s="247"/>
      <c r="R381" s="247"/>
      <c r="S381" s="247"/>
      <c r="T381" s="248"/>
      <c r="AT381" s="249" t="s">
        <v>194</v>
      </c>
      <c r="AU381" s="249" t="s">
        <v>91</v>
      </c>
      <c r="AV381" s="12" t="s">
        <v>91</v>
      </c>
      <c r="AW381" s="12" t="s">
        <v>36</v>
      </c>
      <c r="AX381" s="12" t="s">
        <v>82</v>
      </c>
      <c r="AY381" s="249" t="s">
        <v>182</v>
      </c>
    </row>
    <row r="382" s="12" customFormat="1">
      <c r="B382" s="239"/>
      <c r="C382" s="240"/>
      <c r="D382" s="235" t="s">
        <v>194</v>
      </c>
      <c r="E382" s="241" t="s">
        <v>1</v>
      </c>
      <c r="F382" s="242" t="s">
        <v>501</v>
      </c>
      <c r="G382" s="240"/>
      <c r="H382" s="243">
        <v>242</v>
      </c>
      <c r="I382" s="244"/>
      <c r="J382" s="240"/>
      <c r="K382" s="240"/>
      <c r="L382" s="245"/>
      <c r="M382" s="246"/>
      <c r="N382" s="247"/>
      <c r="O382" s="247"/>
      <c r="P382" s="247"/>
      <c r="Q382" s="247"/>
      <c r="R382" s="247"/>
      <c r="S382" s="247"/>
      <c r="T382" s="248"/>
      <c r="AT382" s="249" t="s">
        <v>194</v>
      </c>
      <c r="AU382" s="249" t="s">
        <v>91</v>
      </c>
      <c r="AV382" s="12" t="s">
        <v>91</v>
      </c>
      <c r="AW382" s="12" t="s">
        <v>36</v>
      </c>
      <c r="AX382" s="12" t="s">
        <v>82</v>
      </c>
      <c r="AY382" s="249" t="s">
        <v>182</v>
      </c>
    </row>
    <row r="383" s="13" customFormat="1">
      <c r="B383" s="250"/>
      <c r="C383" s="251"/>
      <c r="D383" s="235" t="s">
        <v>194</v>
      </c>
      <c r="E383" s="252" t="s">
        <v>1</v>
      </c>
      <c r="F383" s="253" t="s">
        <v>196</v>
      </c>
      <c r="G383" s="251"/>
      <c r="H383" s="254">
        <v>328</v>
      </c>
      <c r="I383" s="255"/>
      <c r="J383" s="251"/>
      <c r="K383" s="251"/>
      <c r="L383" s="256"/>
      <c r="M383" s="257"/>
      <c r="N383" s="258"/>
      <c r="O383" s="258"/>
      <c r="P383" s="258"/>
      <c r="Q383" s="258"/>
      <c r="R383" s="258"/>
      <c r="S383" s="258"/>
      <c r="T383" s="259"/>
      <c r="AT383" s="260" t="s">
        <v>194</v>
      </c>
      <c r="AU383" s="260" t="s">
        <v>91</v>
      </c>
      <c r="AV383" s="13" t="s">
        <v>188</v>
      </c>
      <c r="AW383" s="13" t="s">
        <v>36</v>
      </c>
      <c r="AX383" s="13" t="s">
        <v>14</v>
      </c>
      <c r="AY383" s="260" t="s">
        <v>182</v>
      </c>
    </row>
    <row r="384" s="1" customFormat="1" ht="24" customHeight="1">
      <c r="B384" s="36"/>
      <c r="C384" s="222" t="s">
        <v>502</v>
      </c>
      <c r="D384" s="222" t="s">
        <v>184</v>
      </c>
      <c r="E384" s="223" t="s">
        <v>503</v>
      </c>
      <c r="F384" s="224" t="s">
        <v>504</v>
      </c>
      <c r="G384" s="225" t="s">
        <v>110</v>
      </c>
      <c r="H384" s="226">
        <v>144</v>
      </c>
      <c r="I384" s="227"/>
      <c r="J384" s="228">
        <f>ROUND(I384*H384,2)</f>
        <v>0</v>
      </c>
      <c r="K384" s="224" t="s">
        <v>1</v>
      </c>
      <c r="L384" s="41"/>
      <c r="M384" s="229" t="s">
        <v>1</v>
      </c>
      <c r="N384" s="230" t="s">
        <v>47</v>
      </c>
      <c r="O384" s="84"/>
      <c r="P384" s="231">
        <f>O384*H384</f>
        <v>0</v>
      </c>
      <c r="Q384" s="231">
        <v>0.00021000000000000001</v>
      </c>
      <c r="R384" s="231">
        <f>Q384*H384</f>
        <v>0.030240000000000003</v>
      </c>
      <c r="S384" s="231">
        <v>0</v>
      </c>
      <c r="T384" s="232">
        <f>S384*H384</f>
        <v>0</v>
      </c>
      <c r="AR384" s="233" t="s">
        <v>188</v>
      </c>
      <c r="AT384" s="233" t="s">
        <v>184</v>
      </c>
      <c r="AU384" s="233" t="s">
        <v>91</v>
      </c>
      <c r="AY384" s="15" t="s">
        <v>182</v>
      </c>
      <c r="BE384" s="234">
        <f>IF(N384="základní",J384,0)</f>
        <v>0</v>
      </c>
      <c r="BF384" s="234">
        <f>IF(N384="snížená",J384,0)</f>
        <v>0</v>
      </c>
      <c r="BG384" s="234">
        <f>IF(N384="zákl. přenesená",J384,0)</f>
        <v>0</v>
      </c>
      <c r="BH384" s="234">
        <f>IF(N384="sníž. přenesená",J384,0)</f>
        <v>0</v>
      </c>
      <c r="BI384" s="234">
        <f>IF(N384="nulová",J384,0)</f>
        <v>0</v>
      </c>
      <c r="BJ384" s="15" t="s">
        <v>14</v>
      </c>
      <c r="BK384" s="234">
        <f>ROUND(I384*H384,2)</f>
        <v>0</v>
      </c>
      <c r="BL384" s="15" t="s">
        <v>188</v>
      </c>
      <c r="BM384" s="233" t="s">
        <v>505</v>
      </c>
    </row>
    <row r="385" s="1" customFormat="1">
      <c r="B385" s="36"/>
      <c r="C385" s="37"/>
      <c r="D385" s="235" t="s">
        <v>190</v>
      </c>
      <c r="E385" s="37"/>
      <c r="F385" s="236" t="s">
        <v>506</v>
      </c>
      <c r="G385" s="37"/>
      <c r="H385" s="37"/>
      <c r="I385" s="138"/>
      <c r="J385" s="37"/>
      <c r="K385" s="37"/>
      <c r="L385" s="41"/>
      <c r="M385" s="237"/>
      <c r="N385" s="84"/>
      <c r="O385" s="84"/>
      <c r="P385" s="84"/>
      <c r="Q385" s="84"/>
      <c r="R385" s="84"/>
      <c r="S385" s="84"/>
      <c r="T385" s="85"/>
      <c r="AT385" s="15" t="s">
        <v>190</v>
      </c>
      <c r="AU385" s="15" t="s">
        <v>91</v>
      </c>
    </row>
    <row r="386" s="1" customFormat="1">
      <c r="B386" s="36"/>
      <c r="C386" s="37"/>
      <c r="D386" s="235" t="s">
        <v>192</v>
      </c>
      <c r="E386" s="37"/>
      <c r="F386" s="238" t="s">
        <v>485</v>
      </c>
      <c r="G386" s="37"/>
      <c r="H386" s="37"/>
      <c r="I386" s="138"/>
      <c r="J386" s="37"/>
      <c r="K386" s="37"/>
      <c r="L386" s="41"/>
      <c r="M386" s="237"/>
      <c r="N386" s="84"/>
      <c r="O386" s="84"/>
      <c r="P386" s="84"/>
      <c r="Q386" s="84"/>
      <c r="R386" s="84"/>
      <c r="S386" s="84"/>
      <c r="T386" s="85"/>
      <c r="AT386" s="15" t="s">
        <v>192</v>
      </c>
      <c r="AU386" s="15" t="s">
        <v>91</v>
      </c>
    </row>
    <row r="387" s="1" customFormat="1">
      <c r="B387" s="36"/>
      <c r="C387" s="37"/>
      <c r="D387" s="235" t="s">
        <v>330</v>
      </c>
      <c r="E387" s="37"/>
      <c r="F387" s="238" t="s">
        <v>331</v>
      </c>
      <c r="G387" s="37"/>
      <c r="H387" s="37"/>
      <c r="I387" s="138"/>
      <c r="J387" s="37"/>
      <c r="K387" s="37"/>
      <c r="L387" s="41"/>
      <c r="M387" s="237"/>
      <c r="N387" s="84"/>
      <c r="O387" s="84"/>
      <c r="P387" s="84"/>
      <c r="Q387" s="84"/>
      <c r="R387" s="84"/>
      <c r="S387" s="84"/>
      <c r="T387" s="85"/>
      <c r="AT387" s="15" t="s">
        <v>330</v>
      </c>
      <c r="AU387" s="15" t="s">
        <v>91</v>
      </c>
    </row>
    <row r="388" s="12" customFormat="1">
      <c r="B388" s="239"/>
      <c r="C388" s="240"/>
      <c r="D388" s="235" t="s">
        <v>194</v>
      </c>
      <c r="E388" s="241" t="s">
        <v>1</v>
      </c>
      <c r="F388" s="242" t="s">
        <v>507</v>
      </c>
      <c r="G388" s="240"/>
      <c r="H388" s="243">
        <v>108</v>
      </c>
      <c r="I388" s="244"/>
      <c r="J388" s="240"/>
      <c r="K388" s="240"/>
      <c r="L388" s="245"/>
      <c r="M388" s="246"/>
      <c r="N388" s="247"/>
      <c r="O388" s="247"/>
      <c r="P388" s="247"/>
      <c r="Q388" s="247"/>
      <c r="R388" s="247"/>
      <c r="S388" s="247"/>
      <c r="T388" s="248"/>
      <c r="AT388" s="249" t="s">
        <v>194</v>
      </c>
      <c r="AU388" s="249" t="s">
        <v>91</v>
      </c>
      <c r="AV388" s="12" t="s">
        <v>91</v>
      </c>
      <c r="AW388" s="12" t="s">
        <v>36</v>
      </c>
      <c r="AX388" s="12" t="s">
        <v>82</v>
      </c>
      <c r="AY388" s="249" t="s">
        <v>182</v>
      </c>
    </row>
    <row r="389" s="12" customFormat="1">
      <c r="B389" s="239"/>
      <c r="C389" s="240"/>
      <c r="D389" s="235" t="s">
        <v>194</v>
      </c>
      <c r="E389" s="241" t="s">
        <v>1</v>
      </c>
      <c r="F389" s="242" t="s">
        <v>508</v>
      </c>
      <c r="G389" s="240"/>
      <c r="H389" s="243">
        <v>36</v>
      </c>
      <c r="I389" s="244"/>
      <c r="J389" s="240"/>
      <c r="K389" s="240"/>
      <c r="L389" s="245"/>
      <c r="M389" s="246"/>
      <c r="N389" s="247"/>
      <c r="O389" s="247"/>
      <c r="P389" s="247"/>
      <c r="Q389" s="247"/>
      <c r="R389" s="247"/>
      <c r="S389" s="247"/>
      <c r="T389" s="248"/>
      <c r="AT389" s="249" t="s">
        <v>194</v>
      </c>
      <c r="AU389" s="249" t="s">
        <v>91</v>
      </c>
      <c r="AV389" s="12" t="s">
        <v>91</v>
      </c>
      <c r="AW389" s="12" t="s">
        <v>36</v>
      </c>
      <c r="AX389" s="12" t="s">
        <v>82</v>
      </c>
      <c r="AY389" s="249" t="s">
        <v>182</v>
      </c>
    </row>
    <row r="390" s="13" customFormat="1">
      <c r="B390" s="250"/>
      <c r="C390" s="251"/>
      <c r="D390" s="235" t="s">
        <v>194</v>
      </c>
      <c r="E390" s="252" t="s">
        <v>1</v>
      </c>
      <c r="F390" s="253" t="s">
        <v>196</v>
      </c>
      <c r="G390" s="251"/>
      <c r="H390" s="254">
        <v>144</v>
      </c>
      <c r="I390" s="255"/>
      <c r="J390" s="251"/>
      <c r="K390" s="251"/>
      <c r="L390" s="256"/>
      <c r="M390" s="257"/>
      <c r="N390" s="258"/>
      <c r="O390" s="258"/>
      <c r="P390" s="258"/>
      <c r="Q390" s="258"/>
      <c r="R390" s="258"/>
      <c r="S390" s="258"/>
      <c r="T390" s="259"/>
      <c r="AT390" s="260" t="s">
        <v>194</v>
      </c>
      <c r="AU390" s="260" t="s">
        <v>91</v>
      </c>
      <c r="AV390" s="13" t="s">
        <v>188</v>
      </c>
      <c r="AW390" s="13" t="s">
        <v>36</v>
      </c>
      <c r="AX390" s="13" t="s">
        <v>14</v>
      </c>
      <c r="AY390" s="260" t="s">
        <v>182</v>
      </c>
    </row>
    <row r="391" s="1" customFormat="1" ht="24" customHeight="1">
      <c r="B391" s="36"/>
      <c r="C391" s="222" t="s">
        <v>509</v>
      </c>
      <c r="D391" s="222" t="s">
        <v>184</v>
      </c>
      <c r="E391" s="223" t="s">
        <v>510</v>
      </c>
      <c r="F391" s="224" t="s">
        <v>511</v>
      </c>
      <c r="G391" s="225" t="s">
        <v>110</v>
      </c>
      <c r="H391" s="226">
        <v>550</v>
      </c>
      <c r="I391" s="227"/>
      <c r="J391" s="228">
        <f>ROUND(I391*H391,2)</f>
        <v>0</v>
      </c>
      <c r="K391" s="224" t="s">
        <v>187</v>
      </c>
      <c r="L391" s="41"/>
      <c r="M391" s="229" t="s">
        <v>1</v>
      </c>
      <c r="N391" s="230" t="s">
        <v>47</v>
      </c>
      <c r="O391" s="84"/>
      <c r="P391" s="231">
        <f>O391*H391</f>
        <v>0</v>
      </c>
      <c r="Q391" s="231">
        <v>0.00011</v>
      </c>
      <c r="R391" s="231">
        <f>Q391*H391</f>
        <v>0.060500000000000005</v>
      </c>
      <c r="S391" s="231">
        <v>0</v>
      </c>
      <c r="T391" s="232">
        <f>S391*H391</f>
        <v>0</v>
      </c>
      <c r="AR391" s="233" t="s">
        <v>188</v>
      </c>
      <c r="AT391" s="233" t="s">
        <v>184</v>
      </c>
      <c r="AU391" s="233" t="s">
        <v>91</v>
      </c>
      <c r="AY391" s="15" t="s">
        <v>182</v>
      </c>
      <c r="BE391" s="234">
        <f>IF(N391="základní",J391,0)</f>
        <v>0</v>
      </c>
      <c r="BF391" s="234">
        <f>IF(N391="snížená",J391,0)</f>
        <v>0</v>
      </c>
      <c r="BG391" s="234">
        <f>IF(N391="zákl. přenesená",J391,0)</f>
        <v>0</v>
      </c>
      <c r="BH391" s="234">
        <f>IF(N391="sníž. přenesená",J391,0)</f>
        <v>0</v>
      </c>
      <c r="BI391" s="234">
        <f>IF(N391="nulová",J391,0)</f>
        <v>0</v>
      </c>
      <c r="BJ391" s="15" t="s">
        <v>14</v>
      </c>
      <c r="BK391" s="234">
        <f>ROUND(I391*H391,2)</f>
        <v>0</v>
      </c>
      <c r="BL391" s="15" t="s">
        <v>188</v>
      </c>
      <c r="BM391" s="233" t="s">
        <v>512</v>
      </c>
    </row>
    <row r="392" s="1" customFormat="1">
      <c r="B392" s="36"/>
      <c r="C392" s="37"/>
      <c r="D392" s="235" t="s">
        <v>190</v>
      </c>
      <c r="E392" s="37"/>
      <c r="F392" s="236" t="s">
        <v>513</v>
      </c>
      <c r="G392" s="37"/>
      <c r="H392" s="37"/>
      <c r="I392" s="138"/>
      <c r="J392" s="37"/>
      <c r="K392" s="37"/>
      <c r="L392" s="41"/>
      <c r="M392" s="237"/>
      <c r="N392" s="84"/>
      <c r="O392" s="84"/>
      <c r="P392" s="84"/>
      <c r="Q392" s="84"/>
      <c r="R392" s="84"/>
      <c r="S392" s="84"/>
      <c r="T392" s="85"/>
      <c r="AT392" s="15" t="s">
        <v>190</v>
      </c>
      <c r="AU392" s="15" t="s">
        <v>91</v>
      </c>
    </row>
    <row r="393" s="1" customFormat="1">
      <c r="B393" s="36"/>
      <c r="C393" s="37"/>
      <c r="D393" s="235" t="s">
        <v>192</v>
      </c>
      <c r="E393" s="37"/>
      <c r="F393" s="238" t="s">
        <v>485</v>
      </c>
      <c r="G393" s="37"/>
      <c r="H393" s="37"/>
      <c r="I393" s="138"/>
      <c r="J393" s="37"/>
      <c r="K393" s="37"/>
      <c r="L393" s="41"/>
      <c r="M393" s="237"/>
      <c r="N393" s="84"/>
      <c r="O393" s="84"/>
      <c r="P393" s="84"/>
      <c r="Q393" s="84"/>
      <c r="R393" s="84"/>
      <c r="S393" s="84"/>
      <c r="T393" s="85"/>
      <c r="AT393" s="15" t="s">
        <v>192</v>
      </c>
      <c r="AU393" s="15" t="s">
        <v>91</v>
      </c>
    </row>
    <row r="394" s="1" customFormat="1">
      <c r="B394" s="36"/>
      <c r="C394" s="37"/>
      <c r="D394" s="235" t="s">
        <v>330</v>
      </c>
      <c r="E394" s="37"/>
      <c r="F394" s="238" t="s">
        <v>331</v>
      </c>
      <c r="G394" s="37"/>
      <c r="H394" s="37"/>
      <c r="I394" s="138"/>
      <c r="J394" s="37"/>
      <c r="K394" s="37"/>
      <c r="L394" s="41"/>
      <c r="M394" s="237"/>
      <c r="N394" s="84"/>
      <c r="O394" s="84"/>
      <c r="P394" s="84"/>
      <c r="Q394" s="84"/>
      <c r="R394" s="84"/>
      <c r="S394" s="84"/>
      <c r="T394" s="85"/>
      <c r="AT394" s="15" t="s">
        <v>330</v>
      </c>
      <c r="AU394" s="15" t="s">
        <v>91</v>
      </c>
    </row>
    <row r="395" s="12" customFormat="1">
      <c r="B395" s="239"/>
      <c r="C395" s="240"/>
      <c r="D395" s="235" t="s">
        <v>194</v>
      </c>
      <c r="E395" s="241" t="s">
        <v>1</v>
      </c>
      <c r="F395" s="242" t="s">
        <v>514</v>
      </c>
      <c r="G395" s="240"/>
      <c r="H395" s="243">
        <v>43</v>
      </c>
      <c r="I395" s="244"/>
      <c r="J395" s="240"/>
      <c r="K395" s="240"/>
      <c r="L395" s="245"/>
      <c r="M395" s="246"/>
      <c r="N395" s="247"/>
      <c r="O395" s="247"/>
      <c r="P395" s="247"/>
      <c r="Q395" s="247"/>
      <c r="R395" s="247"/>
      <c r="S395" s="247"/>
      <c r="T395" s="248"/>
      <c r="AT395" s="249" t="s">
        <v>194</v>
      </c>
      <c r="AU395" s="249" t="s">
        <v>91</v>
      </c>
      <c r="AV395" s="12" t="s">
        <v>91</v>
      </c>
      <c r="AW395" s="12" t="s">
        <v>36</v>
      </c>
      <c r="AX395" s="12" t="s">
        <v>82</v>
      </c>
      <c r="AY395" s="249" t="s">
        <v>182</v>
      </c>
    </row>
    <row r="396" s="12" customFormat="1">
      <c r="B396" s="239"/>
      <c r="C396" s="240"/>
      <c r="D396" s="235" t="s">
        <v>194</v>
      </c>
      <c r="E396" s="241" t="s">
        <v>1</v>
      </c>
      <c r="F396" s="242" t="s">
        <v>515</v>
      </c>
      <c r="G396" s="240"/>
      <c r="H396" s="243">
        <v>507</v>
      </c>
      <c r="I396" s="244"/>
      <c r="J396" s="240"/>
      <c r="K396" s="240"/>
      <c r="L396" s="245"/>
      <c r="M396" s="246"/>
      <c r="N396" s="247"/>
      <c r="O396" s="247"/>
      <c r="P396" s="247"/>
      <c r="Q396" s="247"/>
      <c r="R396" s="247"/>
      <c r="S396" s="247"/>
      <c r="T396" s="248"/>
      <c r="AT396" s="249" t="s">
        <v>194</v>
      </c>
      <c r="AU396" s="249" t="s">
        <v>91</v>
      </c>
      <c r="AV396" s="12" t="s">
        <v>91</v>
      </c>
      <c r="AW396" s="12" t="s">
        <v>36</v>
      </c>
      <c r="AX396" s="12" t="s">
        <v>82</v>
      </c>
      <c r="AY396" s="249" t="s">
        <v>182</v>
      </c>
    </row>
    <row r="397" s="13" customFormat="1">
      <c r="B397" s="250"/>
      <c r="C397" s="251"/>
      <c r="D397" s="235" t="s">
        <v>194</v>
      </c>
      <c r="E397" s="252" t="s">
        <v>1</v>
      </c>
      <c r="F397" s="253" t="s">
        <v>196</v>
      </c>
      <c r="G397" s="251"/>
      <c r="H397" s="254">
        <v>550</v>
      </c>
      <c r="I397" s="255"/>
      <c r="J397" s="251"/>
      <c r="K397" s="251"/>
      <c r="L397" s="256"/>
      <c r="M397" s="257"/>
      <c r="N397" s="258"/>
      <c r="O397" s="258"/>
      <c r="P397" s="258"/>
      <c r="Q397" s="258"/>
      <c r="R397" s="258"/>
      <c r="S397" s="258"/>
      <c r="T397" s="259"/>
      <c r="AT397" s="260" t="s">
        <v>194</v>
      </c>
      <c r="AU397" s="260" t="s">
        <v>91</v>
      </c>
      <c r="AV397" s="13" t="s">
        <v>188</v>
      </c>
      <c r="AW397" s="13" t="s">
        <v>36</v>
      </c>
      <c r="AX397" s="13" t="s">
        <v>14</v>
      </c>
      <c r="AY397" s="260" t="s">
        <v>182</v>
      </c>
    </row>
    <row r="398" s="1" customFormat="1" ht="24" customHeight="1">
      <c r="B398" s="36"/>
      <c r="C398" s="222" t="s">
        <v>516</v>
      </c>
      <c r="D398" s="222" t="s">
        <v>184</v>
      </c>
      <c r="E398" s="223" t="s">
        <v>517</v>
      </c>
      <c r="F398" s="224" t="s">
        <v>518</v>
      </c>
      <c r="G398" s="225" t="s">
        <v>114</v>
      </c>
      <c r="H398" s="226">
        <v>661.5</v>
      </c>
      <c r="I398" s="227"/>
      <c r="J398" s="228">
        <f>ROUND(I398*H398,2)</f>
        <v>0</v>
      </c>
      <c r="K398" s="224" t="s">
        <v>187</v>
      </c>
      <c r="L398" s="41"/>
      <c r="M398" s="229" t="s">
        <v>1</v>
      </c>
      <c r="N398" s="230" t="s">
        <v>47</v>
      </c>
      <c r="O398" s="84"/>
      <c r="P398" s="231">
        <f>O398*H398</f>
        <v>0</v>
      </c>
      <c r="Q398" s="231">
        <v>0.00084999999999999995</v>
      </c>
      <c r="R398" s="231">
        <f>Q398*H398</f>
        <v>0.56227499999999997</v>
      </c>
      <c r="S398" s="231">
        <v>0</v>
      </c>
      <c r="T398" s="232">
        <f>S398*H398</f>
        <v>0</v>
      </c>
      <c r="AR398" s="233" t="s">
        <v>188</v>
      </c>
      <c r="AT398" s="233" t="s">
        <v>184</v>
      </c>
      <c r="AU398" s="233" t="s">
        <v>91</v>
      </c>
      <c r="AY398" s="15" t="s">
        <v>182</v>
      </c>
      <c r="BE398" s="234">
        <f>IF(N398="základní",J398,0)</f>
        <v>0</v>
      </c>
      <c r="BF398" s="234">
        <f>IF(N398="snížená",J398,0)</f>
        <v>0</v>
      </c>
      <c r="BG398" s="234">
        <f>IF(N398="zákl. přenesená",J398,0)</f>
        <v>0</v>
      </c>
      <c r="BH398" s="234">
        <f>IF(N398="sníž. přenesená",J398,0)</f>
        <v>0</v>
      </c>
      <c r="BI398" s="234">
        <f>IF(N398="nulová",J398,0)</f>
        <v>0</v>
      </c>
      <c r="BJ398" s="15" t="s">
        <v>14</v>
      </c>
      <c r="BK398" s="234">
        <f>ROUND(I398*H398,2)</f>
        <v>0</v>
      </c>
      <c r="BL398" s="15" t="s">
        <v>188</v>
      </c>
      <c r="BM398" s="233" t="s">
        <v>519</v>
      </c>
    </row>
    <row r="399" s="1" customFormat="1">
      <c r="B399" s="36"/>
      <c r="C399" s="37"/>
      <c r="D399" s="235" t="s">
        <v>190</v>
      </c>
      <c r="E399" s="37"/>
      <c r="F399" s="236" t="s">
        <v>520</v>
      </c>
      <c r="G399" s="37"/>
      <c r="H399" s="37"/>
      <c r="I399" s="138"/>
      <c r="J399" s="37"/>
      <c r="K399" s="37"/>
      <c r="L399" s="41"/>
      <c r="M399" s="237"/>
      <c r="N399" s="84"/>
      <c r="O399" s="84"/>
      <c r="P399" s="84"/>
      <c r="Q399" s="84"/>
      <c r="R399" s="84"/>
      <c r="S399" s="84"/>
      <c r="T399" s="85"/>
      <c r="AT399" s="15" t="s">
        <v>190</v>
      </c>
      <c r="AU399" s="15" t="s">
        <v>91</v>
      </c>
    </row>
    <row r="400" s="1" customFormat="1">
      <c r="B400" s="36"/>
      <c r="C400" s="37"/>
      <c r="D400" s="235" t="s">
        <v>192</v>
      </c>
      <c r="E400" s="37"/>
      <c r="F400" s="238" t="s">
        <v>485</v>
      </c>
      <c r="G400" s="37"/>
      <c r="H400" s="37"/>
      <c r="I400" s="138"/>
      <c r="J400" s="37"/>
      <c r="K400" s="37"/>
      <c r="L400" s="41"/>
      <c r="M400" s="237"/>
      <c r="N400" s="84"/>
      <c r="O400" s="84"/>
      <c r="P400" s="84"/>
      <c r="Q400" s="84"/>
      <c r="R400" s="84"/>
      <c r="S400" s="84"/>
      <c r="T400" s="85"/>
      <c r="AT400" s="15" t="s">
        <v>192</v>
      </c>
      <c r="AU400" s="15" t="s">
        <v>91</v>
      </c>
    </row>
    <row r="401" s="1" customFormat="1">
      <c r="B401" s="36"/>
      <c r="C401" s="37"/>
      <c r="D401" s="235" t="s">
        <v>330</v>
      </c>
      <c r="E401" s="37"/>
      <c r="F401" s="238" t="s">
        <v>331</v>
      </c>
      <c r="G401" s="37"/>
      <c r="H401" s="37"/>
      <c r="I401" s="138"/>
      <c r="J401" s="37"/>
      <c r="K401" s="37"/>
      <c r="L401" s="41"/>
      <c r="M401" s="237"/>
      <c r="N401" s="84"/>
      <c r="O401" s="84"/>
      <c r="P401" s="84"/>
      <c r="Q401" s="84"/>
      <c r="R401" s="84"/>
      <c r="S401" s="84"/>
      <c r="T401" s="85"/>
      <c r="AT401" s="15" t="s">
        <v>330</v>
      </c>
      <c r="AU401" s="15" t="s">
        <v>91</v>
      </c>
    </row>
    <row r="402" s="12" customFormat="1">
      <c r="B402" s="239"/>
      <c r="C402" s="240"/>
      <c r="D402" s="235" t="s">
        <v>194</v>
      </c>
      <c r="E402" s="241" t="s">
        <v>1</v>
      </c>
      <c r="F402" s="242" t="s">
        <v>521</v>
      </c>
      <c r="G402" s="240"/>
      <c r="H402" s="243">
        <v>237</v>
      </c>
      <c r="I402" s="244"/>
      <c r="J402" s="240"/>
      <c r="K402" s="240"/>
      <c r="L402" s="245"/>
      <c r="M402" s="246"/>
      <c r="N402" s="247"/>
      <c r="O402" s="247"/>
      <c r="P402" s="247"/>
      <c r="Q402" s="247"/>
      <c r="R402" s="247"/>
      <c r="S402" s="247"/>
      <c r="T402" s="248"/>
      <c r="AT402" s="249" t="s">
        <v>194</v>
      </c>
      <c r="AU402" s="249" t="s">
        <v>91</v>
      </c>
      <c r="AV402" s="12" t="s">
        <v>91</v>
      </c>
      <c r="AW402" s="12" t="s">
        <v>36</v>
      </c>
      <c r="AX402" s="12" t="s">
        <v>82</v>
      </c>
      <c r="AY402" s="249" t="s">
        <v>182</v>
      </c>
    </row>
    <row r="403" s="12" customFormat="1">
      <c r="B403" s="239"/>
      <c r="C403" s="240"/>
      <c r="D403" s="235" t="s">
        <v>194</v>
      </c>
      <c r="E403" s="241" t="s">
        <v>1</v>
      </c>
      <c r="F403" s="242" t="s">
        <v>522</v>
      </c>
      <c r="G403" s="240"/>
      <c r="H403" s="243">
        <v>40</v>
      </c>
      <c r="I403" s="244"/>
      <c r="J403" s="240"/>
      <c r="K403" s="240"/>
      <c r="L403" s="245"/>
      <c r="M403" s="246"/>
      <c r="N403" s="247"/>
      <c r="O403" s="247"/>
      <c r="P403" s="247"/>
      <c r="Q403" s="247"/>
      <c r="R403" s="247"/>
      <c r="S403" s="247"/>
      <c r="T403" s="248"/>
      <c r="AT403" s="249" t="s">
        <v>194</v>
      </c>
      <c r="AU403" s="249" t="s">
        <v>91</v>
      </c>
      <c r="AV403" s="12" t="s">
        <v>91</v>
      </c>
      <c r="AW403" s="12" t="s">
        <v>36</v>
      </c>
      <c r="AX403" s="12" t="s">
        <v>82</v>
      </c>
      <c r="AY403" s="249" t="s">
        <v>182</v>
      </c>
    </row>
    <row r="404" s="12" customFormat="1">
      <c r="B404" s="239"/>
      <c r="C404" s="240"/>
      <c r="D404" s="235" t="s">
        <v>194</v>
      </c>
      <c r="E404" s="241" t="s">
        <v>1</v>
      </c>
      <c r="F404" s="242" t="s">
        <v>523</v>
      </c>
      <c r="G404" s="240"/>
      <c r="H404" s="243">
        <v>314.5</v>
      </c>
      <c r="I404" s="244"/>
      <c r="J404" s="240"/>
      <c r="K404" s="240"/>
      <c r="L404" s="245"/>
      <c r="M404" s="246"/>
      <c r="N404" s="247"/>
      <c r="O404" s="247"/>
      <c r="P404" s="247"/>
      <c r="Q404" s="247"/>
      <c r="R404" s="247"/>
      <c r="S404" s="247"/>
      <c r="T404" s="248"/>
      <c r="AT404" s="249" t="s">
        <v>194</v>
      </c>
      <c r="AU404" s="249" t="s">
        <v>91</v>
      </c>
      <c r="AV404" s="12" t="s">
        <v>91</v>
      </c>
      <c r="AW404" s="12" t="s">
        <v>36</v>
      </c>
      <c r="AX404" s="12" t="s">
        <v>82</v>
      </c>
      <c r="AY404" s="249" t="s">
        <v>182</v>
      </c>
    </row>
    <row r="405" s="12" customFormat="1">
      <c r="B405" s="239"/>
      <c r="C405" s="240"/>
      <c r="D405" s="235" t="s">
        <v>194</v>
      </c>
      <c r="E405" s="241" t="s">
        <v>1</v>
      </c>
      <c r="F405" s="242" t="s">
        <v>524</v>
      </c>
      <c r="G405" s="240"/>
      <c r="H405" s="243">
        <v>70</v>
      </c>
      <c r="I405" s="244"/>
      <c r="J405" s="240"/>
      <c r="K405" s="240"/>
      <c r="L405" s="245"/>
      <c r="M405" s="246"/>
      <c r="N405" s="247"/>
      <c r="O405" s="247"/>
      <c r="P405" s="247"/>
      <c r="Q405" s="247"/>
      <c r="R405" s="247"/>
      <c r="S405" s="247"/>
      <c r="T405" s="248"/>
      <c r="AT405" s="249" t="s">
        <v>194</v>
      </c>
      <c r="AU405" s="249" t="s">
        <v>91</v>
      </c>
      <c r="AV405" s="12" t="s">
        <v>91</v>
      </c>
      <c r="AW405" s="12" t="s">
        <v>36</v>
      </c>
      <c r="AX405" s="12" t="s">
        <v>82</v>
      </c>
      <c r="AY405" s="249" t="s">
        <v>182</v>
      </c>
    </row>
    <row r="406" s="13" customFormat="1">
      <c r="B406" s="250"/>
      <c r="C406" s="251"/>
      <c r="D406" s="235" t="s">
        <v>194</v>
      </c>
      <c r="E406" s="252" t="s">
        <v>1</v>
      </c>
      <c r="F406" s="253" t="s">
        <v>196</v>
      </c>
      <c r="G406" s="251"/>
      <c r="H406" s="254">
        <v>661.5</v>
      </c>
      <c r="I406" s="255"/>
      <c r="J406" s="251"/>
      <c r="K406" s="251"/>
      <c r="L406" s="256"/>
      <c r="M406" s="257"/>
      <c r="N406" s="258"/>
      <c r="O406" s="258"/>
      <c r="P406" s="258"/>
      <c r="Q406" s="258"/>
      <c r="R406" s="258"/>
      <c r="S406" s="258"/>
      <c r="T406" s="259"/>
      <c r="AT406" s="260" t="s">
        <v>194</v>
      </c>
      <c r="AU406" s="260" t="s">
        <v>91</v>
      </c>
      <c r="AV406" s="13" t="s">
        <v>188</v>
      </c>
      <c r="AW406" s="13" t="s">
        <v>36</v>
      </c>
      <c r="AX406" s="13" t="s">
        <v>14</v>
      </c>
      <c r="AY406" s="260" t="s">
        <v>182</v>
      </c>
    </row>
    <row r="407" s="1" customFormat="1" ht="24" customHeight="1">
      <c r="B407" s="36"/>
      <c r="C407" s="222" t="s">
        <v>525</v>
      </c>
      <c r="D407" s="222" t="s">
        <v>184</v>
      </c>
      <c r="E407" s="223" t="s">
        <v>526</v>
      </c>
      <c r="F407" s="224" t="s">
        <v>527</v>
      </c>
      <c r="G407" s="225" t="s">
        <v>114</v>
      </c>
      <c r="H407" s="226">
        <v>376.5</v>
      </c>
      <c r="I407" s="227"/>
      <c r="J407" s="228">
        <f>ROUND(I407*H407,2)</f>
        <v>0</v>
      </c>
      <c r="K407" s="224" t="s">
        <v>1</v>
      </c>
      <c r="L407" s="41"/>
      <c r="M407" s="229" t="s">
        <v>1</v>
      </c>
      <c r="N407" s="230" t="s">
        <v>47</v>
      </c>
      <c r="O407" s="84"/>
      <c r="P407" s="231">
        <f>O407*H407</f>
        <v>0</v>
      </c>
      <c r="Q407" s="231">
        <v>0.00084999999999999995</v>
      </c>
      <c r="R407" s="231">
        <f>Q407*H407</f>
        <v>0.320025</v>
      </c>
      <c r="S407" s="231">
        <v>0</v>
      </c>
      <c r="T407" s="232">
        <f>S407*H407</f>
        <v>0</v>
      </c>
      <c r="AR407" s="233" t="s">
        <v>188</v>
      </c>
      <c r="AT407" s="233" t="s">
        <v>184</v>
      </c>
      <c r="AU407" s="233" t="s">
        <v>91</v>
      </c>
      <c r="AY407" s="15" t="s">
        <v>182</v>
      </c>
      <c r="BE407" s="234">
        <f>IF(N407="základní",J407,0)</f>
        <v>0</v>
      </c>
      <c r="BF407" s="234">
        <f>IF(N407="snížená",J407,0)</f>
        <v>0</v>
      </c>
      <c r="BG407" s="234">
        <f>IF(N407="zákl. přenesená",J407,0)</f>
        <v>0</v>
      </c>
      <c r="BH407" s="234">
        <f>IF(N407="sníž. přenesená",J407,0)</f>
        <v>0</v>
      </c>
      <c r="BI407" s="234">
        <f>IF(N407="nulová",J407,0)</f>
        <v>0</v>
      </c>
      <c r="BJ407" s="15" t="s">
        <v>14</v>
      </c>
      <c r="BK407" s="234">
        <f>ROUND(I407*H407,2)</f>
        <v>0</v>
      </c>
      <c r="BL407" s="15" t="s">
        <v>188</v>
      </c>
      <c r="BM407" s="233" t="s">
        <v>528</v>
      </c>
    </row>
    <row r="408" s="1" customFormat="1">
      <c r="B408" s="36"/>
      <c r="C408" s="37"/>
      <c r="D408" s="235" t="s">
        <v>190</v>
      </c>
      <c r="E408" s="37"/>
      <c r="F408" s="236" t="s">
        <v>529</v>
      </c>
      <c r="G408" s="37"/>
      <c r="H408" s="37"/>
      <c r="I408" s="138"/>
      <c r="J408" s="37"/>
      <c r="K408" s="37"/>
      <c r="L408" s="41"/>
      <c r="M408" s="237"/>
      <c r="N408" s="84"/>
      <c r="O408" s="84"/>
      <c r="P408" s="84"/>
      <c r="Q408" s="84"/>
      <c r="R408" s="84"/>
      <c r="S408" s="84"/>
      <c r="T408" s="85"/>
      <c r="AT408" s="15" t="s">
        <v>190</v>
      </c>
      <c r="AU408" s="15" t="s">
        <v>91</v>
      </c>
    </row>
    <row r="409" s="1" customFormat="1">
      <c r="B409" s="36"/>
      <c r="C409" s="37"/>
      <c r="D409" s="235" t="s">
        <v>192</v>
      </c>
      <c r="E409" s="37"/>
      <c r="F409" s="238" t="s">
        <v>485</v>
      </c>
      <c r="G409" s="37"/>
      <c r="H409" s="37"/>
      <c r="I409" s="138"/>
      <c r="J409" s="37"/>
      <c r="K409" s="37"/>
      <c r="L409" s="41"/>
      <c r="M409" s="237"/>
      <c r="N409" s="84"/>
      <c r="O409" s="84"/>
      <c r="P409" s="84"/>
      <c r="Q409" s="84"/>
      <c r="R409" s="84"/>
      <c r="S409" s="84"/>
      <c r="T409" s="85"/>
      <c r="AT409" s="15" t="s">
        <v>192</v>
      </c>
      <c r="AU409" s="15" t="s">
        <v>91</v>
      </c>
    </row>
    <row r="410" s="1" customFormat="1">
      <c r="B410" s="36"/>
      <c r="C410" s="37"/>
      <c r="D410" s="235" t="s">
        <v>330</v>
      </c>
      <c r="E410" s="37"/>
      <c r="F410" s="238" t="s">
        <v>331</v>
      </c>
      <c r="G410" s="37"/>
      <c r="H410" s="37"/>
      <c r="I410" s="138"/>
      <c r="J410" s="37"/>
      <c r="K410" s="37"/>
      <c r="L410" s="41"/>
      <c r="M410" s="237"/>
      <c r="N410" s="84"/>
      <c r="O410" s="84"/>
      <c r="P410" s="84"/>
      <c r="Q410" s="84"/>
      <c r="R410" s="84"/>
      <c r="S410" s="84"/>
      <c r="T410" s="85"/>
      <c r="AT410" s="15" t="s">
        <v>330</v>
      </c>
      <c r="AU410" s="15" t="s">
        <v>91</v>
      </c>
    </row>
    <row r="411" s="12" customFormat="1">
      <c r="B411" s="239"/>
      <c r="C411" s="240"/>
      <c r="D411" s="235" t="s">
        <v>194</v>
      </c>
      <c r="E411" s="241" t="s">
        <v>1</v>
      </c>
      <c r="F411" s="242" t="s">
        <v>530</v>
      </c>
      <c r="G411" s="240"/>
      <c r="H411" s="243">
        <v>376.5</v>
      </c>
      <c r="I411" s="244"/>
      <c r="J411" s="240"/>
      <c r="K411" s="240"/>
      <c r="L411" s="245"/>
      <c r="M411" s="246"/>
      <c r="N411" s="247"/>
      <c r="O411" s="247"/>
      <c r="P411" s="247"/>
      <c r="Q411" s="247"/>
      <c r="R411" s="247"/>
      <c r="S411" s="247"/>
      <c r="T411" s="248"/>
      <c r="AT411" s="249" t="s">
        <v>194</v>
      </c>
      <c r="AU411" s="249" t="s">
        <v>91</v>
      </c>
      <c r="AV411" s="12" t="s">
        <v>91</v>
      </c>
      <c r="AW411" s="12" t="s">
        <v>36</v>
      </c>
      <c r="AX411" s="12" t="s">
        <v>82</v>
      </c>
      <c r="AY411" s="249" t="s">
        <v>182</v>
      </c>
    </row>
    <row r="412" s="13" customFormat="1">
      <c r="B412" s="250"/>
      <c r="C412" s="251"/>
      <c r="D412" s="235" t="s">
        <v>194</v>
      </c>
      <c r="E412" s="252" t="s">
        <v>1</v>
      </c>
      <c r="F412" s="253" t="s">
        <v>196</v>
      </c>
      <c r="G412" s="251"/>
      <c r="H412" s="254">
        <v>376.5</v>
      </c>
      <c r="I412" s="255"/>
      <c r="J412" s="251"/>
      <c r="K412" s="251"/>
      <c r="L412" s="256"/>
      <c r="M412" s="257"/>
      <c r="N412" s="258"/>
      <c r="O412" s="258"/>
      <c r="P412" s="258"/>
      <c r="Q412" s="258"/>
      <c r="R412" s="258"/>
      <c r="S412" s="258"/>
      <c r="T412" s="259"/>
      <c r="AT412" s="260" t="s">
        <v>194</v>
      </c>
      <c r="AU412" s="260" t="s">
        <v>91</v>
      </c>
      <c r="AV412" s="13" t="s">
        <v>188</v>
      </c>
      <c r="AW412" s="13" t="s">
        <v>36</v>
      </c>
      <c r="AX412" s="13" t="s">
        <v>14</v>
      </c>
      <c r="AY412" s="260" t="s">
        <v>182</v>
      </c>
    </row>
    <row r="413" s="1" customFormat="1" ht="24" customHeight="1">
      <c r="B413" s="36"/>
      <c r="C413" s="222" t="s">
        <v>531</v>
      </c>
      <c r="D413" s="222" t="s">
        <v>184</v>
      </c>
      <c r="E413" s="223" t="s">
        <v>532</v>
      </c>
      <c r="F413" s="224" t="s">
        <v>533</v>
      </c>
      <c r="G413" s="225" t="s">
        <v>110</v>
      </c>
      <c r="H413" s="226">
        <v>414</v>
      </c>
      <c r="I413" s="227"/>
      <c r="J413" s="228">
        <f>ROUND(I413*H413,2)</f>
        <v>0</v>
      </c>
      <c r="K413" s="224" t="s">
        <v>187</v>
      </c>
      <c r="L413" s="41"/>
      <c r="M413" s="229" t="s">
        <v>1</v>
      </c>
      <c r="N413" s="230" t="s">
        <v>47</v>
      </c>
      <c r="O413" s="84"/>
      <c r="P413" s="231">
        <f>O413*H413</f>
        <v>0</v>
      </c>
      <c r="Q413" s="231">
        <v>0.00033</v>
      </c>
      <c r="R413" s="231">
        <f>Q413*H413</f>
        <v>0.13661999999999999</v>
      </c>
      <c r="S413" s="231">
        <v>0</v>
      </c>
      <c r="T413" s="232">
        <f>S413*H413</f>
        <v>0</v>
      </c>
      <c r="AR413" s="233" t="s">
        <v>188</v>
      </c>
      <c r="AT413" s="233" t="s">
        <v>184</v>
      </c>
      <c r="AU413" s="233" t="s">
        <v>91</v>
      </c>
      <c r="AY413" s="15" t="s">
        <v>182</v>
      </c>
      <c r="BE413" s="234">
        <f>IF(N413="základní",J413,0)</f>
        <v>0</v>
      </c>
      <c r="BF413" s="234">
        <f>IF(N413="snížená",J413,0)</f>
        <v>0</v>
      </c>
      <c r="BG413" s="234">
        <f>IF(N413="zákl. přenesená",J413,0)</f>
        <v>0</v>
      </c>
      <c r="BH413" s="234">
        <f>IF(N413="sníž. přenesená",J413,0)</f>
        <v>0</v>
      </c>
      <c r="BI413" s="234">
        <f>IF(N413="nulová",J413,0)</f>
        <v>0</v>
      </c>
      <c r="BJ413" s="15" t="s">
        <v>14</v>
      </c>
      <c r="BK413" s="234">
        <f>ROUND(I413*H413,2)</f>
        <v>0</v>
      </c>
      <c r="BL413" s="15" t="s">
        <v>188</v>
      </c>
      <c r="BM413" s="233" t="s">
        <v>534</v>
      </c>
    </row>
    <row r="414" s="1" customFormat="1">
      <c r="B414" s="36"/>
      <c r="C414" s="37"/>
      <c r="D414" s="235" t="s">
        <v>190</v>
      </c>
      <c r="E414" s="37"/>
      <c r="F414" s="236" t="s">
        <v>535</v>
      </c>
      <c r="G414" s="37"/>
      <c r="H414" s="37"/>
      <c r="I414" s="138"/>
      <c r="J414" s="37"/>
      <c r="K414" s="37"/>
      <c r="L414" s="41"/>
      <c r="M414" s="237"/>
      <c r="N414" s="84"/>
      <c r="O414" s="84"/>
      <c r="P414" s="84"/>
      <c r="Q414" s="84"/>
      <c r="R414" s="84"/>
      <c r="S414" s="84"/>
      <c r="T414" s="85"/>
      <c r="AT414" s="15" t="s">
        <v>190</v>
      </c>
      <c r="AU414" s="15" t="s">
        <v>91</v>
      </c>
    </row>
    <row r="415" s="1" customFormat="1">
      <c r="B415" s="36"/>
      <c r="C415" s="37"/>
      <c r="D415" s="235" t="s">
        <v>192</v>
      </c>
      <c r="E415" s="37"/>
      <c r="F415" s="238" t="s">
        <v>536</v>
      </c>
      <c r="G415" s="37"/>
      <c r="H415" s="37"/>
      <c r="I415" s="138"/>
      <c r="J415" s="37"/>
      <c r="K415" s="37"/>
      <c r="L415" s="41"/>
      <c r="M415" s="237"/>
      <c r="N415" s="84"/>
      <c r="O415" s="84"/>
      <c r="P415" s="84"/>
      <c r="Q415" s="84"/>
      <c r="R415" s="84"/>
      <c r="S415" s="84"/>
      <c r="T415" s="85"/>
      <c r="AT415" s="15" t="s">
        <v>192</v>
      </c>
      <c r="AU415" s="15" t="s">
        <v>91</v>
      </c>
    </row>
    <row r="416" s="1" customFormat="1">
      <c r="B416" s="36"/>
      <c r="C416" s="37"/>
      <c r="D416" s="235" t="s">
        <v>330</v>
      </c>
      <c r="E416" s="37"/>
      <c r="F416" s="238" t="s">
        <v>331</v>
      </c>
      <c r="G416" s="37"/>
      <c r="H416" s="37"/>
      <c r="I416" s="138"/>
      <c r="J416" s="37"/>
      <c r="K416" s="37"/>
      <c r="L416" s="41"/>
      <c r="M416" s="237"/>
      <c r="N416" s="84"/>
      <c r="O416" s="84"/>
      <c r="P416" s="84"/>
      <c r="Q416" s="84"/>
      <c r="R416" s="84"/>
      <c r="S416" s="84"/>
      <c r="T416" s="85"/>
      <c r="AT416" s="15" t="s">
        <v>330</v>
      </c>
      <c r="AU416" s="15" t="s">
        <v>91</v>
      </c>
    </row>
    <row r="417" s="12" customFormat="1">
      <c r="B417" s="239"/>
      <c r="C417" s="240"/>
      <c r="D417" s="235" t="s">
        <v>194</v>
      </c>
      <c r="E417" s="241" t="s">
        <v>1</v>
      </c>
      <c r="F417" s="242" t="s">
        <v>486</v>
      </c>
      <c r="G417" s="240"/>
      <c r="H417" s="243">
        <v>414</v>
      </c>
      <c r="I417" s="244"/>
      <c r="J417" s="240"/>
      <c r="K417" s="240"/>
      <c r="L417" s="245"/>
      <c r="M417" s="246"/>
      <c r="N417" s="247"/>
      <c r="O417" s="247"/>
      <c r="P417" s="247"/>
      <c r="Q417" s="247"/>
      <c r="R417" s="247"/>
      <c r="S417" s="247"/>
      <c r="T417" s="248"/>
      <c r="AT417" s="249" t="s">
        <v>194</v>
      </c>
      <c r="AU417" s="249" t="s">
        <v>91</v>
      </c>
      <c r="AV417" s="12" t="s">
        <v>91</v>
      </c>
      <c r="AW417" s="12" t="s">
        <v>36</v>
      </c>
      <c r="AX417" s="12" t="s">
        <v>82</v>
      </c>
      <c r="AY417" s="249" t="s">
        <v>182</v>
      </c>
    </row>
    <row r="418" s="13" customFormat="1">
      <c r="B418" s="250"/>
      <c r="C418" s="251"/>
      <c r="D418" s="235" t="s">
        <v>194</v>
      </c>
      <c r="E418" s="252" t="s">
        <v>1</v>
      </c>
      <c r="F418" s="253" t="s">
        <v>196</v>
      </c>
      <c r="G418" s="251"/>
      <c r="H418" s="254">
        <v>414</v>
      </c>
      <c r="I418" s="255"/>
      <c r="J418" s="251"/>
      <c r="K418" s="251"/>
      <c r="L418" s="256"/>
      <c r="M418" s="257"/>
      <c r="N418" s="258"/>
      <c r="O418" s="258"/>
      <c r="P418" s="258"/>
      <c r="Q418" s="258"/>
      <c r="R418" s="258"/>
      <c r="S418" s="258"/>
      <c r="T418" s="259"/>
      <c r="AT418" s="260" t="s">
        <v>194</v>
      </c>
      <c r="AU418" s="260" t="s">
        <v>91</v>
      </c>
      <c r="AV418" s="13" t="s">
        <v>188</v>
      </c>
      <c r="AW418" s="13" t="s">
        <v>36</v>
      </c>
      <c r="AX418" s="13" t="s">
        <v>14</v>
      </c>
      <c r="AY418" s="260" t="s">
        <v>182</v>
      </c>
    </row>
    <row r="419" s="1" customFormat="1" ht="24" customHeight="1">
      <c r="B419" s="36"/>
      <c r="C419" s="222" t="s">
        <v>537</v>
      </c>
      <c r="D419" s="222" t="s">
        <v>184</v>
      </c>
      <c r="E419" s="223" t="s">
        <v>538</v>
      </c>
      <c r="F419" s="224" t="s">
        <v>539</v>
      </c>
      <c r="G419" s="225" t="s">
        <v>110</v>
      </c>
      <c r="H419" s="226">
        <v>828</v>
      </c>
      <c r="I419" s="227"/>
      <c r="J419" s="228">
        <f>ROUND(I419*H419,2)</f>
        <v>0</v>
      </c>
      <c r="K419" s="224" t="s">
        <v>187</v>
      </c>
      <c r="L419" s="41"/>
      <c r="M419" s="229" t="s">
        <v>1</v>
      </c>
      <c r="N419" s="230" t="s">
        <v>47</v>
      </c>
      <c r="O419" s="84"/>
      <c r="P419" s="231">
        <f>O419*H419</f>
        <v>0</v>
      </c>
      <c r="Q419" s="231">
        <v>0.00011</v>
      </c>
      <c r="R419" s="231">
        <f>Q419*H419</f>
        <v>0.091080000000000008</v>
      </c>
      <c r="S419" s="231">
        <v>0</v>
      </c>
      <c r="T419" s="232">
        <f>S419*H419</f>
        <v>0</v>
      </c>
      <c r="AR419" s="233" t="s">
        <v>188</v>
      </c>
      <c r="AT419" s="233" t="s">
        <v>184</v>
      </c>
      <c r="AU419" s="233" t="s">
        <v>91</v>
      </c>
      <c r="AY419" s="15" t="s">
        <v>182</v>
      </c>
      <c r="BE419" s="234">
        <f>IF(N419="základní",J419,0)</f>
        <v>0</v>
      </c>
      <c r="BF419" s="234">
        <f>IF(N419="snížená",J419,0)</f>
        <v>0</v>
      </c>
      <c r="BG419" s="234">
        <f>IF(N419="zákl. přenesená",J419,0)</f>
        <v>0</v>
      </c>
      <c r="BH419" s="234">
        <f>IF(N419="sníž. přenesená",J419,0)</f>
        <v>0</v>
      </c>
      <c r="BI419" s="234">
        <f>IF(N419="nulová",J419,0)</f>
        <v>0</v>
      </c>
      <c r="BJ419" s="15" t="s">
        <v>14</v>
      </c>
      <c r="BK419" s="234">
        <f>ROUND(I419*H419,2)</f>
        <v>0</v>
      </c>
      <c r="BL419" s="15" t="s">
        <v>188</v>
      </c>
      <c r="BM419" s="233" t="s">
        <v>540</v>
      </c>
    </row>
    <row r="420" s="1" customFormat="1">
      <c r="B420" s="36"/>
      <c r="C420" s="37"/>
      <c r="D420" s="235" t="s">
        <v>190</v>
      </c>
      <c r="E420" s="37"/>
      <c r="F420" s="236" t="s">
        <v>541</v>
      </c>
      <c r="G420" s="37"/>
      <c r="H420" s="37"/>
      <c r="I420" s="138"/>
      <c r="J420" s="37"/>
      <c r="K420" s="37"/>
      <c r="L420" s="41"/>
      <c r="M420" s="237"/>
      <c r="N420" s="84"/>
      <c r="O420" s="84"/>
      <c r="P420" s="84"/>
      <c r="Q420" s="84"/>
      <c r="R420" s="84"/>
      <c r="S420" s="84"/>
      <c r="T420" s="85"/>
      <c r="AT420" s="15" t="s">
        <v>190</v>
      </c>
      <c r="AU420" s="15" t="s">
        <v>91</v>
      </c>
    </row>
    <row r="421" s="1" customFormat="1">
      <c r="B421" s="36"/>
      <c r="C421" s="37"/>
      <c r="D421" s="235" t="s">
        <v>192</v>
      </c>
      <c r="E421" s="37"/>
      <c r="F421" s="238" t="s">
        <v>536</v>
      </c>
      <c r="G421" s="37"/>
      <c r="H421" s="37"/>
      <c r="I421" s="138"/>
      <c r="J421" s="37"/>
      <c r="K421" s="37"/>
      <c r="L421" s="41"/>
      <c r="M421" s="237"/>
      <c r="N421" s="84"/>
      <c r="O421" s="84"/>
      <c r="P421" s="84"/>
      <c r="Q421" s="84"/>
      <c r="R421" s="84"/>
      <c r="S421" s="84"/>
      <c r="T421" s="85"/>
      <c r="AT421" s="15" t="s">
        <v>192</v>
      </c>
      <c r="AU421" s="15" t="s">
        <v>91</v>
      </c>
    </row>
    <row r="422" s="1" customFormat="1">
      <c r="B422" s="36"/>
      <c r="C422" s="37"/>
      <c r="D422" s="235" t="s">
        <v>330</v>
      </c>
      <c r="E422" s="37"/>
      <c r="F422" s="238" t="s">
        <v>331</v>
      </c>
      <c r="G422" s="37"/>
      <c r="H422" s="37"/>
      <c r="I422" s="138"/>
      <c r="J422" s="37"/>
      <c r="K422" s="37"/>
      <c r="L422" s="41"/>
      <c r="M422" s="237"/>
      <c r="N422" s="84"/>
      <c r="O422" s="84"/>
      <c r="P422" s="84"/>
      <c r="Q422" s="84"/>
      <c r="R422" s="84"/>
      <c r="S422" s="84"/>
      <c r="T422" s="85"/>
      <c r="AT422" s="15" t="s">
        <v>330</v>
      </c>
      <c r="AU422" s="15" t="s">
        <v>91</v>
      </c>
    </row>
    <row r="423" s="12" customFormat="1">
      <c r="B423" s="239"/>
      <c r="C423" s="240"/>
      <c r="D423" s="235" t="s">
        <v>194</v>
      </c>
      <c r="E423" s="241" t="s">
        <v>1</v>
      </c>
      <c r="F423" s="242" t="s">
        <v>492</v>
      </c>
      <c r="G423" s="240"/>
      <c r="H423" s="243">
        <v>196</v>
      </c>
      <c r="I423" s="244"/>
      <c r="J423" s="240"/>
      <c r="K423" s="240"/>
      <c r="L423" s="245"/>
      <c r="M423" s="246"/>
      <c r="N423" s="247"/>
      <c r="O423" s="247"/>
      <c r="P423" s="247"/>
      <c r="Q423" s="247"/>
      <c r="R423" s="247"/>
      <c r="S423" s="247"/>
      <c r="T423" s="248"/>
      <c r="AT423" s="249" t="s">
        <v>194</v>
      </c>
      <c r="AU423" s="249" t="s">
        <v>91</v>
      </c>
      <c r="AV423" s="12" t="s">
        <v>91</v>
      </c>
      <c r="AW423" s="12" t="s">
        <v>36</v>
      </c>
      <c r="AX423" s="12" t="s">
        <v>82</v>
      </c>
      <c r="AY423" s="249" t="s">
        <v>182</v>
      </c>
    </row>
    <row r="424" s="12" customFormat="1">
      <c r="B424" s="239"/>
      <c r="C424" s="240"/>
      <c r="D424" s="235" t="s">
        <v>194</v>
      </c>
      <c r="E424" s="241" t="s">
        <v>1</v>
      </c>
      <c r="F424" s="242" t="s">
        <v>493</v>
      </c>
      <c r="G424" s="240"/>
      <c r="H424" s="243">
        <v>276</v>
      </c>
      <c r="I424" s="244"/>
      <c r="J424" s="240"/>
      <c r="K424" s="240"/>
      <c r="L424" s="245"/>
      <c r="M424" s="246"/>
      <c r="N424" s="247"/>
      <c r="O424" s="247"/>
      <c r="P424" s="247"/>
      <c r="Q424" s="247"/>
      <c r="R424" s="247"/>
      <c r="S424" s="247"/>
      <c r="T424" s="248"/>
      <c r="AT424" s="249" t="s">
        <v>194</v>
      </c>
      <c r="AU424" s="249" t="s">
        <v>91</v>
      </c>
      <c r="AV424" s="12" t="s">
        <v>91</v>
      </c>
      <c r="AW424" s="12" t="s">
        <v>36</v>
      </c>
      <c r="AX424" s="12" t="s">
        <v>82</v>
      </c>
      <c r="AY424" s="249" t="s">
        <v>182</v>
      </c>
    </row>
    <row r="425" s="12" customFormat="1">
      <c r="B425" s="239"/>
      <c r="C425" s="240"/>
      <c r="D425" s="235" t="s">
        <v>194</v>
      </c>
      <c r="E425" s="241" t="s">
        <v>1</v>
      </c>
      <c r="F425" s="242" t="s">
        <v>494</v>
      </c>
      <c r="G425" s="240"/>
      <c r="H425" s="243">
        <v>356</v>
      </c>
      <c r="I425" s="244"/>
      <c r="J425" s="240"/>
      <c r="K425" s="240"/>
      <c r="L425" s="245"/>
      <c r="M425" s="246"/>
      <c r="N425" s="247"/>
      <c r="O425" s="247"/>
      <c r="P425" s="247"/>
      <c r="Q425" s="247"/>
      <c r="R425" s="247"/>
      <c r="S425" s="247"/>
      <c r="T425" s="248"/>
      <c r="AT425" s="249" t="s">
        <v>194</v>
      </c>
      <c r="AU425" s="249" t="s">
        <v>91</v>
      </c>
      <c r="AV425" s="12" t="s">
        <v>91</v>
      </c>
      <c r="AW425" s="12" t="s">
        <v>36</v>
      </c>
      <c r="AX425" s="12" t="s">
        <v>82</v>
      </c>
      <c r="AY425" s="249" t="s">
        <v>182</v>
      </c>
    </row>
    <row r="426" s="13" customFormat="1">
      <c r="B426" s="250"/>
      <c r="C426" s="251"/>
      <c r="D426" s="235" t="s">
        <v>194</v>
      </c>
      <c r="E426" s="252" t="s">
        <v>1</v>
      </c>
      <c r="F426" s="253" t="s">
        <v>196</v>
      </c>
      <c r="G426" s="251"/>
      <c r="H426" s="254">
        <v>828</v>
      </c>
      <c r="I426" s="255"/>
      <c r="J426" s="251"/>
      <c r="K426" s="251"/>
      <c r="L426" s="256"/>
      <c r="M426" s="257"/>
      <c r="N426" s="258"/>
      <c r="O426" s="258"/>
      <c r="P426" s="258"/>
      <c r="Q426" s="258"/>
      <c r="R426" s="258"/>
      <c r="S426" s="258"/>
      <c r="T426" s="259"/>
      <c r="AT426" s="260" t="s">
        <v>194</v>
      </c>
      <c r="AU426" s="260" t="s">
        <v>91</v>
      </c>
      <c r="AV426" s="13" t="s">
        <v>188</v>
      </c>
      <c r="AW426" s="13" t="s">
        <v>36</v>
      </c>
      <c r="AX426" s="13" t="s">
        <v>14</v>
      </c>
      <c r="AY426" s="260" t="s">
        <v>182</v>
      </c>
    </row>
    <row r="427" s="1" customFormat="1" ht="24" customHeight="1">
      <c r="B427" s="36"/>
      <c r="C427" s="222" t="s">
        <v>542</v>
      </c>
      <c r="D427" s="222" t="s">
        <v>184</v>
      </c>
      <c r="E427" s="223" t="s">
        <v>543</v>
      </c>
      <c r="F427" s="224" t="s">
        <v>544</v>
      </c>
      <c r="G427" s="225" t="s">
        <v>110</v>
      </c>
      <c r="H427" s="226">
        <v>328</v>
      </c>
      <c r="I427" s="227"/>
      <c r="J427" s="228">
        <f>ROUND(I427*H427,2)</f>
        <v>0</v>
      </c>
      <c r="K427" s="224" t="s">
        <v>187</v>
      </c>
      <c r="L427" s="41"/>
      <c r="M427" s="229" t="s">
        <v>1</v>
      </c>
      <c r="N427" s="230" t="s">
        <v>47</v>
      </c>
      <c r="O427" s="84"/>
      <c r="P427" s="231">
        <f>O427*H427</f>
        <v>0</v>
      </c>
      <c r="Q427" s="231">
        <v>0.00064999999999999997</v>
      </c>
      <c r="R427" s="231">
        <f>Q427*H427</f>
        <v>0.2132</v>
      </c>
      <c r="S427" s="231">
        <v>0</v>
      </c>
      <c r="T427" s="232">
        <f>S427*H427</f>
        <v>0</v>
      </c>
      <c r="AR427" s="233" t="s">
        <v>188</v>
      </c>
      <c r="AT427" s="233" t="s">
        <v>184</v>
      </c>
      <c r="AU427" s="233" t="s">
        <v>91</v>
      </c>
      <c r="AY427" s="15" t="s">
        <v>182</v>
      </c>
      <c r="BE427" s="234">
        <f>IF(N427="základní",J427,0)</f>
        <v>0</v>
      </c>
      <c r="BF427" s="234">
        <f>IF(N427="snížená",J427,0)</f>
        <v>0</v>
      </c>
      <c r="BG427" s="234">
        <f>IF(N427="zákl. přenesená",J427,0)</f>
        <v>0</v>
      </c>
      <c r="BH427" s="234">
        <f>IF(N427="sníž. přenesená",J427,0)</f>
        <v>0</v>
      </c>
      <c r="BI427" s="234">
        <f>IF(N427="nulová",J427,0)</f>
        <v>0</v>
      </c>
      <c r="BJ427" s="15" t="s">
        <v>14</v>
      </c>
      <c r="BK427" s="234">
        <f>ROUND(I427*H427,2)</f>
        <v>0</v>
      </c>
      <c r="BL427" s="15" t="s">
        <v>188</v>
      </c>
      <c r="BM427" s="233" t="s">
        <v>545</v>
      </c>
    </row>
    <row r="428" s="1" customFormat="1">
      <c r="B428" s="36"/>
      <c r="C428" s="37"/>
      <c r="D428" s="235" t="s">
        <v>190</v>
      </c>
      <c r="E428" s="37"/>
      <c r="F428" s="236" t="s">
        <v>546</v>
      </c>
      <c r="G428" s="37"/>
      <c r="H428" s="37"/>
      <c r="I428" s="138"/>
      <c r="J428" s="37"/>
      <c r="K428" s="37"/>
      <c r="L428" s="41"/>
      <c r="M428" s="237"/>
      <c r="N428" s="84"/>
      <c r="O428" s="84"/>
      <c r="P428" s="84"/>
      <c r="Q428" s="84"/>
      <c r="R428" s="84"/>
      <c r="S428" s="84"/>
      <c r="T428" s="85"/>
      <c r="AT428" s="15" t="s">
        <v>190</v>
      </c>
      <c r="AU428" s="15" t="s">
        <v>91</v>
      </c>
    </row>
    <row r="429" s="1" customFormat="1">
      <c r="B429" s="36"/>
      <c r="C429" s="37"/>
      <c r="D429" s="235" t="s">
        <v>192</v>
      </c>
      <c r="E429" s="37"/>
      <c r="F429" s="238" t="s">
        <v>536</v>
      </c>
      <c r="G429" s="37"/>
      <c r="H429" s="37"/>
      <c r="I429" s="138"/>
      <c r="J429" s="37"/>
      <c r="K429" s="37"/>
      <c r="L429" s="41"/>
      <c r="M429" s="237"/>
      <c r="N429" s="84"/>
      <c r="O429" s="84"/>
      <c r="P429" s="84"/>
      <c r="Q429" s="84"/>
      <c r="R429" s="84"/>
      <c r="S429" s="84"/>
      <c r="T429" s="85"/>
      <c r="AT429" s="15" t="s">
        <v>192</v>
      </c>
      <c r="AU429" s="15" t="s">
        <v>91</v>
      </c>
    </row>
    <row r="430" s="1" customFormat="1">
      <c r="B430" s="36"/>
      <c r="C430" s="37"/>
      <c r="D430" s="235" t="s">
        <v>330</v>
      </c>
      <c r="E430" s="37"/>
      <c r="F430" s="238" t="s">
        <v>331</v>
      </c>
      <c r="G430" s="37"/>
      <c r="H430" s="37"/>
      <c r="I430" s="138"/>
      <c r="J430" s="37"/>
      <c r="K430" s="37"/>
      <c r="L430" s="41"/>
      <c r="M430" s="237"/>
      <c r="N430" s="84"/>
      <c r="O430" s="84"/>
      <c r="P430" s="84"/>
      <c r="Q430" s="84"/>
      <c r="R430" s="84"/>
      <c r="S430" s="84"/>
      <c r="T430" s="85"/>
      <c r="AT430" s="15" t="s">
        <v>330</v>
      </c>
      <c r="AU430" s="15" t="s">
        <v>91</v>
      </c>
    </row>
    <row r="431" s="12" customFormat="1">
      <c r="B431" s="239"/>
      <c r="C431" s="240"/>
      <c r="D431" s="235" t="s">
        <v>194</v>
      </c>
      <c r="E431" s="241" t="s">
        <v>1</v>
      </c>
      <c r="F431" s="242" t="s">
        <v>500</v>
      </c>
      <c r="G431" s="240"/>
      <c r="H431" s="243">
        <v>86</v>
      </c>
      <c r="I431" s="244"/>
      <c r="J431" s="240"/>
      <c r="K431" s="240"/>
      <c r="L431" s="245"/>
      <c r="M431" s="246"/>
      <c r="N431" s="247"/>
      <c r="O431" s="247"/>
      <c r="P431" s="247"/>
      <c r="Q431" s="247"/>
      <c r="R431" s="247"/>
      <c r="S431" s="247"/>
      <c r="T431" s="248"/>
      <c r="AT431" s="249" t="s">
        <v>194</v>
      </c>
      <c r="AU431" s="249" t="s">
        <v>91</v>
      </c>
      <c r="AV431" s="12" t="s">
        <v>91</v>
      </c>
      <c r="AW431" s="12" t="s">
        <v>36</v>
      </c>
      <c r="AX431" s="12" t="s">
        <v>82</v>
      </c>
      <c r="AY431" s="249" t="s">
        <v>182</v>
      </c>
    </row>
    <row r="432" s="12" customFormat="1">
      <c r="B432" s="239"/>
      <c r="C432" s="240"/>
      <c r="D432" s="235" t="s">
        <v>194</v>
      </c>
      <c r="E432" s="241" t="s">
        <v>1</v>
      </c>
      <c r="F432" s="242" t="s">
        <v>501</v>
      </c>
      <c r="G432" s="240"/>
      <c r="H432" s="243">
        <v>242</v>
      </c>
      <c r="I432" s="244"/>
      <c r="J432" s="240"/>
      <c r="K432" s="240"/>
      <c r="L432" s="245"/>
      <c r="M432" s="246"/>
      <c r="N432" s="247"/>
      <c r="O432" s="247"/>
      <c r="P432" s="247"/>
      <c r="Q432" s="247"/>
      <c r="R432" s="247"/>
      <c r="S432" s="247"/>
      <c r="T432" s="248"/>
      <c r="AT432" s="249" t="s">
        <v>194</v>
      </c>
      <c r="AU432" s="249" t="s">
        <v>91</v>
      </c>
      <c r="AV432" s="12" t="s">
        <v>91</v>
      </c>
      <c r="AW432" s="12" t="s">
        <v>36</v>
      </c>
      <c r="AX432" s="12" t="s">
        <v>82</v>
      </c>
      <c r="AY432" s="249" t="s">
        <v>182</v>
      </c>
    </row>
    <row r="433" s="13" customFormat="1">
      <c r="B433" s="250"/>
      <c r="C433" s="251"/>
      <c r="D433" s="235" t="s">
        <v>194</v>
      </c>
      <c r="E433" s="252" t="s">
        <v>1</v>
      </c>
      <c r="F433" s="253" t="s">
        <v>196</v>
      </c>
      <c r="G433" s="251"/>
      <c r="H433" s="254">
        <v>328</v>
      </c>
      <c r="I433" s="255"/>
      <c r="J433" s="251"/>
      <c r="K433" s="251"/>
      <c r="L433" s="256"/>
      <c r="M433" s="257"/>
      <c r="N433" s="258"/>
      <c r="O433" s="258"/>
      <c r="P433" s="258"/>
      <c r="Q433" s="258"/>
      <c r="R433" s="258"/>
      <c r="S433" s="258"/>
      <c r="T433" s="259"/>
      <c r="AT433" s="260" t="s">
        <v>194</v>
      </c>
      <c r="AU433" s="260" t="s">
        <v>91</v>
      </c>
      <c r="AV433" s="13" t="s">
        <v>188</v>
      </c>
      <c r="AW433" s="13" t="s">
        <v>36</v>
      </c>
      <c r="AX433" s="13" t="s">
        <v>14</v>
      </c>
      <c r="AY433" s="260" t="s">
        <v>182</v>
      </c>
    </row>
    <row r="434" s="1" customFormat="1" ht="24" customHeight="1">
      <c r="B434" s="36"/>
      <c r="C434" s="222" t="s">
        <v>547</v>
      </c>
      <c r="D434" s="222" t="s">
        <v>184</v>
      </c>
      <c r="E434" s="223" t="s">
        <v>548</v>
      </c>
      <c r="F434" s="224" t="s">
        <v>549</v>
      </c>
      <c r="G434" s="225" t="s">
        <v>110</v>
      </c>
      <c r="H434" s="226">
        <v>144</v>
      </c>
      <c r="I434" s="227"/>
      <c r="J434" s="228">
        <f>ROUND(I434*H434,2)</f>
        <v>0</v>
      </c>
      <c r="K434" s="224" t="s">
        <v>1</v>
      </c>
      <c r="L434" s="41"/>
      <c r="M434" s="229" t="s">
        <v>1</v>
      </c>
      <c r="N434" s="230" t="s">
        <v>47</v>
      </c>
      <c r="O434" s="84"/>
      <c r="P434" s="231">
        <f>O434*H434</f>
        <v>0</v>
      </c>
      <c r="Q434" s="231">
        <v>0.00064999999999999997</v>
      </c>
      <c r="R434" s="231">
        <f>Q434*H434</f>
        <v>0.093599999999999989</v>
      </c>
      <c r="S434" s="231">
        <v>0</v>
      </c>
      <c r="T434" s="232">
        <f>S434*H434</f>
        <v>0</v>
      </c>
      <c r="AR434" s="233" t="s">
        <v>188</v>
      </c>
      <c r="AT434" s="233" t="s">
        <v>184</v>
      </c>
      <c r="AU434" s="233" t="s">
        <v>91</v>
      </c>
      <c r="AY434" s="15" t="s">
        <v>182</v>
      </c>
      <c r="BE434" s="234">
        <f>IF(N434="základní",J434,0)</f>
        <v>0</v>
      </c>
      <c r="BF434" s="234">
        <f>IF(N434="snížená",J434,0)</f>
        <v>0</v>
      </c>
      <c r="BG434" s="234">
        <f>IF(N434="zákl. přenesená",J434,0)</f>
        <v>0</v>
      </c>
      <c r="BH434" s="234">
        <f>IF(N434="sníž. přenesená",J434,0)</f>
        <v>0</v>
      </c>
      <c r="BI434" s="234">
        <f>IF(N434="nulová",J434,0)</f>
        <v>0</v>
      </c>
      <c r="BJ434" s="15" t="s">
        <v>14</v>
      </c>
      <c r="BK434" s="234">
        <f>ROUND(I434*H434,2)</f>
        <v>0</v>
      </c>
      <c r="BL434" s="15" t="s">
        <v>188</v>
      </c>
      <c r="BM434" s="233" t="s">
        <v>550</v>
      </c>
    </row>
    <row r="435" s="1" customFormat="1">
      <c r="B435" s="36"/>
      <c r="C435" s="37"/>
      <c r="D435" s="235" t="s">
        <v>190</v>
      </c>
      <c r="E435" s="37"/>
      <c r="F435" s="236" t="s">
        <v>551</v>
      </c>
      <c r="G435" s="37"/>
      <c r="H435" s="37"/>
      <c r="I435" s="138"/>
      <c r="J435" s="37"/>
      <c r="K435" s="37"/>
      <c r="L435" s="41"/>
      <c r="M435" s="237"/>
      <c r="N435" s="84"/>
      <c r="O435" s="84"/>
      <c r="P435" s="84"/>
      <c r="Q435" s="84"/>
      <c r="R435" s="84"/>
      <c r="S435" s="84"/>
      <c r="T435" s="85"/>
      <c r="AT435" s="15" t="s">
        <v>190</v>
      </c>
      <c r="AU435" s="15" t="s">
        <v>91</v>
      </c>
    </row>
    <row r="436" s="1" customFormat="1">
      <c r="B436" s="36"/>
      <c r="C436" s="37"/>
      <c r="D436" s="235" t="s">
        <v>192</v>
      </c>
      <c r="E436" s="37"/>
      <c r="F436" s="238" t="s">
        <v>536</v>
      </c>
      <c r="G436" s="37"/>
      <c r="H436" s="37"/>
      <c r="I436" s="138"/>
      <c r="J436" s="37"/>
      <c r="K436" s="37"/>
      <c r="L436" s="41"/>
      <c r="M436" s="237"/>
      <c r="N436" s="84"/>
      <c r="O436" s="84"/>
      <c r="P436" s="84"/>
      <c r="Q436" s="84"/>
      <c r="R436" s="84"/>
      <c r="S436" s="84"/>
      <c r="T436" s="85"/>
      <c r="AT436" s="15" t="s">
        <v>192</v>
      </c>
      <c r="AU436" s="15" t="s">
        <v>91</v>
      </c>
    </row>
    <row r="437" s="1" customFormat="1">
      <c r="B437" s="36"/>
      <c r="C437" s="37"/>
      <c r="D437" s="235" t="s">
        <v>330</v>
      </c>
      <c r="E437" s="37"/>
      <c r="F437" s="238" t="s">
        <v>331</v>
      </c>
      <c r="G437" s="37"/>
      <c r="H437" s="37"/>
      <c r="I437" s="138"/>
      <c r="J437" s="37"/>
      <c r="K437" s="37"/>
      <c r="L437" s="41"/>
      <c r="M437" s="237"/>
      <c r="N437" s="84"/>
      <c r="O437" s="84"/>
      <c r="P437" s="84"/>
      <c r="Q437" s="84"/>
      <c r="R437" s="84"/>
      <c r="S437" s="84"/>
      <c r="T437" s="85"/>
      <c r="AT437" s="15" t="s">
        <v>330</v>
      </c>
      <c r="AU437" s="15" t="s">
        <v>91</v>
      </c>
    </row>
    <row r="438" s="12" customFormat="1">
      <c r="B438" s="239"/>
      <c r="C438" s="240"/>
      <c r="D438" s="235" t="s">
        <v>194</v>
      </c>
      <c r="E438" s="241" t="s">
        <v>1</v>
      </c>
      <c r="F438" s="242" t="s">
        <v>507</v>
      </c>
      <c r="G438" s="240"/>
      <c r="H438" s="243">
        <v>108</v>
      </c>
      <c r="I438" s="244"/>
      <c r="J438" s="240"/>
      <c r="K438" s="240"/>
      <c r="L438" s="245"/>
      <c r="M438" s="246"/>
      <c r="N438" s="247"/>
      <c r="O438" s="247"/>
      <c r="P438" s="247"/>
      <c r="Q438" s="247"/>
      <c r="R438" s="247"/>
      <c r="S438" s="247"/>
      <c r="T438" s="248"/>
      <c r="AT438" s="249" t="s">
        <v>194</v>
      </c>
      <c r="AU438" s="249" t="s">
        <v>91</v>
      </c>
      <c r="AV438" s="12" t="s">
        <v>91</v>
      </c>
      <c r="AW438" s="12" t="s">
        <v>36</v>
      </c>
      <c r="AX438" s="12" t="s">
        <v>82</v>
      </c>
      <c r="AY438" s="249" t="s">
        <v>182</v>
      </c>
    </row>
    <row r="439" s="12" customFormat="1">
      <c r="B439" s="239"/>
      <c r="C439" s="240"/>
      <c r="D439" s="235" t="s">
        <v>194</v>
      </c>
      <c r="E439" s="241" t="s">
        <v>1</v>
      </c>
      <c r="F439" s="242" t="s">
        <v>508</v>
      </c>
      <c r="G439" s="240"/>
      <c r="H439" s="243">
        <v>36</v>
      </c>
      <c r="I439" s="244"/>
      <c r="J439" s="240"/>
      <c r="K439" s="240"/>
      <c r="L439" s="245"/>
      <c r="M439" s="246"/>
      <c r="N439" s="247"/>
      <c r="O439" s="247"/>
      <c r="P439" s="247"/>
      <c r="Q439" s="247"/>
      <c r="R439" s="247"/>
      <c r="S439" s="247"/>
      <c r="T439" s="248"/>
      <c r="AT439" s="249" t="s">
        <v>194</v>
      </c>
      <c r="AU439" s="249" t="s">
        <v>91</v>
      </c>
      <c r="AV439" s="12" t="s">
        <v>91</v>
      </c>
      <c r="AW439" s="12" t="s">
        <v>36</v>
      </c>
      <c r="AX439" s="12" t="s">
        <v>82</v>
      </c>
      <c r="AY439" s="249" t="s">
        <v>182</v>
      </c>
    </row>
    <row r="440" s="13" customFormat="1">
      <c r="B440" s="250"/>
      <c r="C440" s="251"/>
      <c r="D440" s="235" t="s">
        <v>194</v>
      </c>
      <c r="E440" s="252" t="s">
        <v>1</v>
      </c>
      <c r="F440" s="253" t="s">
        <v>196</v>
      </c>
      <c r="G440" s="251"/>
      <c r="H440" s="254">
        <v>144</v>
      </c>
      <c r="I440" s="255"/>
      <c r="J440" s="251"/>
      <c r="K440" s="251"/>
      <c r="L440" s="256"/>
      <c r="M440" s="257"/>
      <c r="N440" s="258"/>
      <c r="O440" s="258"/>
      <c r="P440" s="258"/>
      <c r="Q440" s="258"/>
      <c r="R440" s="258"/>
      <c r="S440" s="258"/>
      <c r="T440" s="259"/>
      <c r="AT440" s="260" t="s">
        <v>194</v>
      </c>
      <c r="AU440" s="260" t="s">
        <v>91</v>
      </c>
      <c r="AV440" s="13" t="s">
        <v>188</v>
      </c>
      <c r="AW440" s="13" t="s">
        <v>36</v>
      </c>
      <c r="AX440" s="13" t="s">
        <v>14</v>
      </c>
      <c r="AY440" s="260" t="s">
        <v>182</v>
      </c>
    </row>
    <row r="441" s="1" customFormat="1" ht="24" customHeight="1">
      <c r="B441" s="36"/>
      <c r="C441" s="222" t="s">
        <v>552</v>
      </c>
      <c r="D441" s="222" t="s">
        <v>184</v>
      </c>
      <c r="E441" s="223" t="s">
        <v>553</v>
      </c>
      <c r="F441" s="224" t="s">
        <v>554</v>
      </c>
      <c r="G441" s="225" t="s">
        <v>110</v>
      </c>
      <c r="H441" s="226">
        <v>550</v>
      </c>
      <c r="I441" s="227"/>
      <c r="J441" s="228">
        <f>ROUND(I441*H441,2)</f>
        <v>0</v>
      </c>
      <c r="K441" s="224" t="s">
        <v>187</v>
      </c>
      <c r="L441" s="41"/>
      <c r="M441" s="229" t="s">
        <v>1</v>
      </c>
      <c r="N441" s="230" t="s">
        <v>47</v>
      </c>
      <c r="O441" s="84"/>
      <c r="P441" s="231">
        <f>O441*H441</f>
        <v>0</v>
      </c>
      <c r="Q441" s="231">
        <v>0.00038000000000000002</v>
      </c>
      <c r="R441" s="231">
        <f>Q441*H441</f>
        <v>0.20900000000000002</v>
      </c>
      <c r="S441" s="231">
        <v>0</v>
      </c>
      <c r="T441" s="232">
        <f>S441*H441</f>
        <v>0</v>
      </c>
      <c r="AR441" s="233" t="s">
        <v>188</v>
      </c>
      <c r="AT441" s="233" t="s">
        <v>184</v>
      </c>
      <c r="AU441" s="233" t="s">
        <v>91</v>
      </c>
      <c r="AY441" s="15" t="s">
        <v>182</v>
      </c>
      <c r="BE441" s="234">
        <f>IF(N441="základní",J441,0)</f>
        <v>0</v>
      </c>
      <c r="BF441" s="234">
        <f>IF(N441="snížená",J441,0)</f>
        <v>0</v>
      </c>
      <c r="BG441" s="234">
        <f>IF(N441="zákl. přenesená",J441,0)</f>
        <v>0</v>
      </c>
      <c r="BH441" s="234">
        <f>IF(N441="sníž. přenesená",J441,0)</f>
        <v>0</v>
      </c>
      <c r="BI441" s="234">
        <f>IF(N441="nulová",J441,0)</f>
        <v>0</v>
      </c>
      <c r="BJ441" s="15" t="s">
        <v>14</v>
      </c>
      <c r="BK441" s="234">
        <f>ROUND(I441*H441,2)</f>
        <v>0</v>
      </c>
      <c r="BL441" s="15" t="s">
        <v>188</v>
      </c>
      <c r="BM441" s="233" t="s">
        <v>555</v>
      </c>
    </row>
    <row r="442" s="1" customFormat="1">
      <c r="B442" s="36"/>
      <c r="C442" s="37"/>
      <c r="D442" s="235" t="s">
        <v>190</v>
      </c>
      <c r="E442" s="37"/>
      <c r="F442" s="236" t="s">
        <v>556</v>
      </c>
      <c r="G442" s="37"/>
      <c r="H442" s="37"/>
      <c r="I442" s="138"/>
      <c r="J442" s="37"/>
      <c r="K442" s="37"/>
      <c r="L442" s="41"/>
      <c r="M442" s="237"/>
      <c r="N442" s="84"/>
      <c r="O442" s="84"/>
      <c r="P442" s="84"/>
      <c r="Q442" s="84"/>
      <c r="R442" s="84"/>
      <c r="S442" s="84"/>
      <c r="T442" s="85"/>
      <c r="AT442" s="15" t="s">
        <v>190</v>
      </c>
      <c r="AU442" s="15" t="s">
        <v>91</v>
      </c>
    </row>
    <row r="443" s="1" customFormat="1">
      <c r="B443" s="36"/>
      <c r="C443" s="37"/>
      <c r="D443" s="235" t="s">
        <v>192</v>
      </c>
      <c r="E443" s="37"/>
      <c r="F443" s="238" t="s">
        <v>536</v>
      </c>
      <c r="G443" s="37"/>
      <c r="H443" s="37"/>
      <c r="I443" s="138"/>
      <c r="J443" s="37"/>
      <c r="K443" s="37"/>
      <c r="L443" s="41"/>
      <c r="M443" s="237"/>
      <c r="N443" s="84"/>
      <c r="O443" s="84"/>
      <c r="P443" s="84"/>
      <c r="Q443" s="84"/>
      <c r="R443" s="84"/>
      <c r="S443" s="84"/>
      <c r="T443" s="85"/>
      <c r="AT443" s="15" t="s">
        <v>192</v>
      </c>
      <c r="AU443" s="15" t="s">
        <v>91</v>
      </c>
    </row>
    <row r="444" s="1" customFormat="1">
      <c r="B444" s="36"/>
      <c r="C444" s="37"/>
      <c r="D444" s="235" t="s">
        <v>330</v>
      </c>
      <c r="E444" s="37"/>
      <c r="F444" s="238" t="s">
        <v>331</v>
      </c>
      <c r="G444" s="37"/>
      <c r="H444" s="37"/>
      <c r="I444" s="138"/>
      <c r="J444" s="37"/>
      <c r="K444" s="37"/>
      <c r="L444" s="41"/>
      <c r="M444" s="237"/>
      <c r="N444" s="84"/>
      <c r="O444" s="84"/>
      <c r="P444" s="84"/>
      <c r="Q444" s="84"/>
      <c r="R444" s="84"/>
      <c r="S444" s="84"/>
      <c r="T444" s="85"/>
      <c r="AT444" s="15" t="s">
        <v>330</v>
      </c>
      <c r="AU444" s="15" t="s">
        <v>91</v>
      </c>
    </row>
    <row r="445" s="12" customFormat="1">
      <c r="B445" s="239"/>
      <c r="C445" s="240"/>
      <c r="D445" s="235" t="s">
        <v>194</v>
      </c>
      <c r="E445" s="241" t="s">
        <v>1</v>
      </c>
      <c r="F445" s="242" t="s">
        <v>514</v>
      </c>
      <c r="G445" s="240"/>
      <c r="H445" s="243">
        <v>43</v>
      </c>
      <c r="I445" s="244"/>
      <c r="J445" s="240"/>
      <c r="K445" s="240"/>
      <c r="L445" s="245"/>
      <c r="M445" s="246"/>
      <c r="N445" s="247"/>
      <c r="O445" s="247"/>
      <c r="P445" s="247"/>
      <c r="Q445" s="247"/>
      <c r="R445" s="247"/>
      <c r="S445" s="247"/>
      <c r="T445" s="248"/>
      <c r="AT445" s="249" t="s">
        <v>194</v>
      </c>
      <c r="AU445" s="249" t="s">
        <v>91</v>
      </c>
      <c r="AV445" s="12" t="s">
        <v>91</v>
      </c>
      <c r="AW445" s="12" t="s">
        <v>36</v>
      </c>
      <c r="AX445" s="12" t="s">
        <v>82</v>
      </c>
      <c r="AY445" s="249" t="s">
        <v>182</v>
      </c>
    </row>
    <row r="446" s="12" customFormat="1">
      <c r="B446" s="239"/>
      <c r="C446" s="240"/>
      <c r="D446" s="235" t="s">
        <v>194</v>
      </c>
      <c r="E446" s="241" t="s">
        <v>1</v>
      </c>
      <c r="F446" s="242" t="s">
        <v>515</v>
      </c>
      <c r="G446" s="240"/>
      <c r="H446" s="243">
        <v>507</v>
      </c>
      <c r="I446" s="244"/>
      <c r="J446" s="240"/>
      <c r="K446" s="240"/>
      <c r="L446" s="245"/>
      <c r="M446" s="246"/>
      <c r="N446" s="247"/>
      <c r="O446" s="247"/>
      <c r="P446" s="247"/>
      <c r="Q446" s="247"/>
      <c r="R446" s="247"/>
      <c r="S446" s="247"/>
      <c r="T446" s="248"/>
      <c r="AT446" s="249" t="s">
        <v>194</v>
      </c>
      <c r="AU446" s="249" t="s">
        <v>91</v>
      </c>
      <c r="AV446" s="12" t="s">
        <v>91</v>
      </c>
      <c r="AW446" s="12" t="s">
        <v>36</v>
      </c>
      <c r="AX446" s="12" t="s">
        <v>82</v>
      </c>
      <c r="AY446" s="249" t="s">
        <v>182</v>
      </c>
    </row>
    <row r="447" s="13" customFormat="1">
      <c r="B447" s="250"/>
      <c r="C447" s="251"/>
      <c r="D447" s="235" t="s">
        <v>194</v>
      </c>
      <c r="E447" s="252" t="s">
        <v>1</v>
      </c>
      <c r="F447" s="253" t="s">
        <v>196</v>
      </c>
      <c r="G447" s="251"/>
      <c r="H447" s="254">
        <v>550</v>
      </c>
      <c r="I447" s="255"/>
      <c r="J447" s="251"/>
      <c r="K447" s="251"/>
      <c r="L447" s="256"/>
      <c r="M447" s="257"/>
      <c r="N447" s="258"/>
      <c r="O447" s="258"/>
      <c r="P447" s="258"/>
      <c r="Q447" s="258"/>
      <c r="R447" s="258"/>
      <c r="S447" s="258"/>
      <c r="T447" s="259"/>
      <c r="AT447" s="260" t="s">
        <v>194</v>
      </c>
      <c r="AU447" s="260" t="s">
        <v>91</v>
      </c>
      <c r="AV447" s="13" t="s">
        <v>188</v>
      </c>
      <c r="AW447" s="13" t="s">
        <v>36</v>
      </c>
      <c r="AX447" s="13" t="s">
        <v>14</v>
      </c>
      <c r="AY447" s="260" t="s">
        <v>182</v>
      </c>
    </row>
    <row r="448" s="1" customFormat="1" ht="24" customHeight="1">
      <c r="B448" s="36"/>
      <c r="C448" s="222" t="s">
        <v>557</v>
      </c>
      <c r="D448" s="222" t="s">
        <v>184</v>
      </c>
      <c r="E448" s="223" t="s">
        <v>558</v>
      </c>
      <c r="F448" s="224" t="s">
        <v>559</v>
      </c>
      <c r="G448" s="225" t="s">
        <v>114</v>
      </c>
      <c r="H448" s="226">
        <v>661.5</v>
      </c>
      <c r="I448" s="227"/>
      <c r="J448" s="228">
        <f>ROUND(I448*H448,2)</f>
        <v>0</v>
      </c>
      <c r="K448" s="224" t="s">
        <v>187</v>
      </c>
      <c r="L448" s="41"/>
      <c r="M448" s="229" t="s">
        <v>1</v>
      </c>
      <c r="N448" s="230" t="s">
        <v>47</v>
      </c>
      <c r="O448" s="84"/>
      <c r="P448" s="231">
        <f>O448*H448</f>
        <v>0</v>
      </c>
      <c r="Q448" s="231">
        <v>0.0025999999999999999</v>
      </c>
      <c r="R448" s="231">
        <f>Q448*H448</f>
        <v>1.7199</v>
      </c>
      <c r="S448" s="231">
        <v>0</v>
      </c>
      <c r="T448" s="232">
        <f>S448*H448</f>
        <v>0</v>
      </c>
      <c r="AR448" s="233" t="s">
        <v>188</v>
      </c>
      <c r="AT448" s="233" t="s">
        <v>184</v>
      </c>
      <c r="AU448" s="233" t="s">
        <v>91</v>
      </c>
      <c r="AY448" s="15" t="s">
        <v>182</v>
      </c>
      <c r="BE448" s="234">
        <f>IF(N448="základní",J448,0)</f>
        <v>0</v>
      </c>
      <c r="BF448" s="234">
        <f>IF(N448="snížená",J448,0)</f>
        <v>0</v>
      </c>
      <c r="BG448" s="234">
        <f>IF(N448="zákl. přenesená",J448,0)</f>
        <v>0</v>
      </c>
      <c r="BH448" s="234">
        <f>IF(N448="sníž. přenesená",J448,0)</f>
        <v>0</v>
      </c>
      <c r="BI448" s="234">
        <f>IF(N448="nulová",J448,0)</f>
        <v>0</v>
      </c>
      <c r="BJ448" s="15" t="s">
        <v>14</v>
      </c>
      <c r="BK448" s="234">
        <f>ROUND(I448*H448,2)</f>
        <v>0</v>
      </c>
      <c r="BL448" s="15" t="s">
        <v>188</v>
      </c>
      <c r="BM448" s="233" t="s">
        <v>560</v>
      </c>
    </row>
    <row r="449" s="1" customFormat="1">
      <c r="B449" s="36"/>
      <c r="C449" s="37"/>
      <c r="D449" s="235" t="s">
        <v>190</v>
      </c>
      <c r="E449" s="37"/>
      <c r="F449" s="236" t="s">
        <v>561</v>
      </c>
      <c r="G449" s="37"/>
      <c r="H449" s="37"/>
      <c r="I449" s="138"/>
      <c r="J449" s="37"/>
      <c r="K449" s="37"/>
      <c r="L449" s="41"/>
      <c r="M449" s="237"/>
      <c r="N449" s="84"/>
      <c r="O449" s="84"/>
      <c r="P449" s="84"/>
      <c r="Q449" s="84"/>
      <c r="R449" s="84"/>
      <c r="S449" s="84"/>
      <c r="T449" s="85"/>
      <c r="AT449" s="15" t="s">
        <v>190</v>
      </c>
      <c r="AU449" s="15" t="s">
        <v>91</v>
      </c>
    </row>
    <row r="450" s="1" customFormat="1">
      <c r="B450" s="36"/>
      <c r="C450" s="37"/>
      <c r="D450" s="235" t="s">
        <v>192</v>
      </c>
      <c r="E450" s="37"/>
      <c r="F450" s="238" t="s">
        <v>536</v>
      </c>
      <c r="G450" s="37"/>
      <c r="H450" s="37"/>
      <c r="I450" s="138"/>
      <c r="J450" s="37"/>
      <c r="K450" s="37"/>
      <c r="L450" s="41"/>
      <c r="M450" s="237"/>
      <c r="N450" s="84"/>
      <c r="O450" s="84"/>
      <c r="P450" s="84"/>
      <c r="Q450" s="84"/>
      <c r="R450" s="84"/>
      <c r="S450" s="84"/>
      <c r="T450" s="85"/>
      <c r="AT450" s="15" t="s">
        <v>192</v>
      </c>
      <c r="AU450" s="15" t="s">
        <v>91</v>
      </c>
    </row>
    <row r="451" s="1" customFormat="1">
      <c r="B451" s="36"/>
      <c r="C451" s="37"/>
      <c r="D451" s="235" t="s">
        <v>330</v>
      </c>
      <c r="E451" s="37"/>
      <c r="F451" s="238" t="s">
        <v>331</v>
      </c>
      <c r="G451" s="37"/>
      <c r="H451" s="37"/>
      <c r="I451" s="138"/>
      <c r="J451" s="37"/>
      <c r="K451" s="37"/>
      <c r="L451" s="41"/>
      <c r="M451" s="237"/>
      <c r="N451" s="84"/>
      <c r="O451" s="84"/>
      <c r="P451" s="84"/>
      <c r="Q451" s="84"/>
      <c r="R451" s="84"/>
      <c r="S451" s="84"/>
      <c r="T451" s="85"/>
      <c r="AT451" s="15" t="s">
        <v>330</v>
      </c>
      <c r="AU451" s="15" t="s">
        <v>91</v>
      </c>
    </row>
    <row r="452" s="12" customFormat="1">
      <c r="B452" s="239"/>
      <c r="C452" s="240"/>
      <c r="D452" s="235" t="s">
        <v>194</v>
      </c>
      <c r="E452" s="241" t="s">
        <v>1</v>
      </c>
      <c r="F452" s="242" t="s">
        <v>521</v>
      </c>
      <c r="G452" s="240"/>
      <c r="H452" s="243">
        <v>237</v>
      </c>
      <c r="I452" s="244"/>
      <c r="J452" s="240"/>
      <c r="K452" s="240"/>
      <c r="L452" s="245"/>
      <c r="M452" s="246"/>
      <c r="N452" s="247"/>
      <c r="O452" s="247"/>
      <c r="P452" s="247"/>
      <c r="Q452" s="247"/>
      <c r="R452" s="247"/>
      <c r="S452" s="247"/>
      <c r="T452" s="248"/>
      <c r="AT452" s="249" t="s">
        <v>194</v>
      </c>
      <c r="AU452" s="249" t="s">
        <v>91</v>
      </c>
      <c r="AV452" s="12" t="s">
        <v>91</v>
      </c>
      <c r="AW452" s="12" t="s">
        <v>36</v>
      </c>
      <c r="AX452" s="12" t="s">
        <v>82</v>
      </c>
      <c r="AY452" s="249" t="s">
        <v>182</v>
      </c>
    </row>
    <row r="453" s="12" customFormat="1">
      <c r="B453" s="239"/>
      <c r="C453" s="240"/>
      <c r="D453" s="235" t="s">
        <v>194</v>
      </c>
      <c r="E453" s="241" t="s">
        <v>1</v>
      </c>
      <c r="F453" s="242" t="s">
        <v>522</v>
      </c>
      <c r="G453" s="240"/>
      <c r="H453" s="243">
        <v>40</v>
      </c>
      <c r="I453" s="244"/>
      <c r="J453" s="240"/>
      <c r="K453" s="240"/>
      <c r="L453" s="245"/>
      <c r="M453" s="246"/>
      <c r="N453" s="247"/>
      <c r="O453" s="247"/>
      <c r="P453" s="247"/>
      <c r="Q453" s="247"/>
      <c r="R453" s="247"/>
      <c r="S453" s="247"/>
      <c r="T453" s="248"/>
      <c r="AT453" s="249" t="s">
        <v>194</v>
      </c>
      <c r="AU453" s="249" t="s">
        <v>91</v>
      </c>
      <c r="AV453" s="12" t="s">
        <v>91</v>
      </c>
      <c r="AW453" s="12" t="s">
        <v>36</v>
      </c>
      <c r="AX453" s="12" t="s">
        <v>82</v>
      </c>
      <c r="AY453" s="249" t="s">
        <v>182</v>
      </c>
    </row>
    <row r="454" s="12" customFormat="1">
      <c r="B454" s="239"/>
      <c r="C454" s="240"/>
      <c r="D454" s="235" t="s">
        <v>194</v>
      </c>
      <c r="E454" s="241" t="s">
        <v>1</v>
      </c>
      <c r="F454" s="242" t="s">
        <v>523</v>
      </c>
      <c r="G454" s="240"/>
      <c r="H454" s="243">
        <v>314.5</v>
      </c>
      <c r="I454" s="244"/>
      <c r="J454" s="240"/>
      <c r="K454" s="240"/>
      <c r="L454" s="245"/>
      <c r="M454" s="246"/>
      <c r="N454" s="247"/>
      <c r="O454" s="247"/>
      <c r="P454" s="247"/>
      <c r="Q454" s="247"/>
      <c r="R454" s="247"/>
      <c r="S454" s="247"/>
      <c r="T454" s="248"/>
      <c r="AT454" s="249" t="s">
        <v>194</v>
      </c>
      <c r="AU454" s="249" t="s">
        <v>91</v>
      </c>
      <c r="AV454" s="12" t="s">
        <v>91</v>
      </c>
      <c r="AW454" s="12" t="s">
        <v>36</v>
      </c>
      <c r="AX454" s="12" t="s">
        <v>82</v>
      </c>
      <c r="AY454" s="249" t="s">
        <v>182</v>
      </c>
    </row>
    <row r="455" s="12" customFormat="1">
      <c r="B455" s="239"/>
      <c r="C455" s="240"/>
      <c r="D455" s="235" t="s">
        <v>194</v>
      </c>
      <c r="E455" s="241" t="s">
        <v>1</v>
      </c>
      <c r="F455" s="242" t="s">
        <v>524</v>
      </c>
      <c r="G455" s="240"/>
      <c r="H455" s="243">
        <v>70</v>
      </c>
      <c r="I455" s="244"/>
      <c r="J455" s="240"/>
      <c r="K455" s="240"/>
      <c r="L455" s="245"/>
      <c r="M455" s="246"/>
      <c r="N455" s="247"/>
      <c r="O455" s="247"/>
      <c r="P455" s="247"/>
      <c r="Q455" s="247"/>
      <c r="R455" s="247"/>
      <c r="S455" s="247"/>
      <c r="T455" s="248"/>
      <c r="AT455" s="249" t="s">
        <v>194</v>
      </c>
      <c r="AU455" s="249" t="s">
        <v>91</v>
      </c>
      <c r="AV455" s="12" t="s">
        <v>91</v>
      </c>
      <c r="AW455" s="12" t="s">
        <v>36</v>
      </c>
      <c r="AX455" s="12" t="s">
        <v>82</v>
      </c>
      <c r="AY455" s="249" t="s">
        <v>182</v>
      </c>
    </row>
    <row r="456" s="13" customFormat="1">
      <c r="B456" s="250"/>
      <c r="C456" s="251"/>
      <c r="D456" s="235" t="s">
        <v>194</v>
      </c>
      <c r="E456" s="252" t="s">
        <v>1</v>
      </c>
      <c r="F456" s="253" t="s">
        <v>196</v>
      </c>
      <c r="G456" s="251"/>
      <c r="H456" s="254">
        <v>661.5</v>
      </c>
      <c r="I456" s="255"/>
      <c r="J456" s="251"/>
      <c r="K456" s="251"/>
      <c r="L456" s="256"/>
      <c r="M456" s="257"/>
      <c r="N456" s="258"/>
      <c r="O456" s="258"/>
      <c r="P456" s="258"/>
      <c r="Q456" s="258"/>
      <c r="R456" s="258"/>
      <c r="S456" s="258"/>
      <c r="T456" s="259"/>
      <c r="AT456" s="260" t="s">
        <v>194</v>
      </c>
      <c r="AU456" s="260" t="s">
        <v>91</v>
      </c>
      <c r="AV456" s="13" t="s">
        <v>188</v>
      </c>
      <c r="AW456" s="13" t="s">
        <v>36</v>
      </c>
      <c r="AX456" s="13" t="s">
        <v>14</v>
      </c>
      <c r="AY456" s="260" t="s">
        <v>182</v>
      </c>
    </row>
    <row r="457" s="1" customFormat="1" ht="24" customHeight="1">
      <c r="B457" s="36"/>
      <c r="C457" s="222" t="s">
        <v>562</v>
      </c>
      <c r="D457" s="222" t="s">
        <v>184</v>
      </c>
      <c r="E457" s="223" t="s">
        <v>563</v>
      </c>
      <c r="F457" s="224" t="s">
        <v>564</v>
      </c>
      <c r="G457" s="225" t="s">
        <v>114</v>
      </c>
      <c r="H457" s="226">
        <v>376.5</v>
      </c>
      <c r="I457" s="227"/>
      <c r="J457" s="228">
        <f>ROUND(I457*H457,2)</f>
        <v>0</v>
      </c>
      <c r="K457" s="224" t="s">
        <v>187</v>
      </c>
      <c r="L457" s="41"/>
      <c r="M457" s="229" t="s">
        <v>1</v>
      </c>
      <c r="N457" s="230" t="s">
        <v>47</v>
      </c>
      <c r="O457" s="84"/>
      <c r="P457" s="231">
        <f>O457*H457</f>
        <v>0</v>
      </c>
      <c r="Q457" s="231">
        <v>0.0025999999999999999</v>
      </c>
      <c r="R457" s="231">
        <f>Q457*H457</f>
        <v>0.97889999999999999</v>
      </c>
      <c r="S457" s="231">
        <v>0</v>
      </c>
      <c r="T457" s="232">
        <f>S457*H457</f>
        <v>0</v>
      </c>
      <c r="AR457" s="233" t="s">
        <v>188</v>
      </c>
      <c r="AT457" s="233" t="s">
        <v>184</v>
      </c>
      <c r="AU457" s="233" t="s">
        <v>91</v>
      </c>
      <c r="AY457" s="15" t="s">
        <v>182</v>
      </c>
      <c r="BE457" s="234">
        <f>IF(N457="základní",J457,0)</f>
        <v>0</v>
      </c>
      <c r="BF457" s="234">
        <f>IF(N457="snížená",J457,0)</f>
        <v>0</v>
      </c>
      <c r="BG457" s="234">
        <f>IF(N457="zákl. přenesená",J457,0)</f>
        <v>0</v>
      </c>
      <c r="BH457" s="234">
        <f>IF(N457="sníž. přenesená",J457,0)</f>
        <v>0</v>
      </c>
      <c r="BI457" s="234">
        <f>IF(N457="nulová",J457,0)</f>
        <v>0</v>
      </c>
      <c r="BJ457" s="15" t="s">
        <v>14</v>
      </c>
      <c r="BK457" s="234">
        <f>ROUND(I457*H457,2)</f>
        <v>0</v>
      </c>
      <c r="BL457" s="15" t="s">
        <v>188</v>
      </c>
      <c r="BM457" s="233" t="s">
        <v>565</v>
      </c>
    </row>
    <row r="458" s="1" customFormat="1">
      <c r="B458" s="36"/>
      <c r="C458" s="37"/>
      <c r="D458" s="235" t="s">
        <v>190</v>
      </c>
      <c r="E458" s="37"/>
      <c r="F458" s="236" t="s">
        <v>566</v>
      </c>
      <c r="G458" s="37"/>
      <c r="H458" s="37"/>
      <c r="I458" s="138"/>
      <c r="J458" s="37"/>
      <c r="K458" s="37"/>
      <c r="L458" s="41"/>
      <c r="M458" s="237"/>
      <c r="N458" s="84"/>
      <c r="O458" s="84"/>
      <c r="P458" s="84"/>
      <c r="Q458" s="84"/>
      <c r="R458" s="84"/>
      <c r="S458" s="84"/>
      <c r="T458" s="85"/>
      <c r="AT458" s="15" t="s">
        <v>190</v>
      </c>
      <c r="AU458" s="15" t="s">
        <v>91</v>
      </c>
    </row>
    <row r="459" s="1" customFormat="1">
      <c r="B459" s="36"/>
      <c r="C459" s="37"/>
      <c r="D459" s="235" t="s">
        <v>192</v>
      </c>
      <c r="E459" s="37"/>
      <c r="F459" s="238" t="s">
        <v>536</v>
      </c>
      <c r="G459" s="37"/>
      <c r="H459" s="37"/>
      <c r="I459" s="138"/>
      <c r="J459" s="37"/>
      <c r="K459" s="37"/>
      <c r="L459" s="41"/>
      <c r="M459" s="237"/>
      <c r="N459" s="84"/>
      <c r="O459" s="84"/>
      <c r="P459" s="84"/>
      <c r="Q459" s="84"/>
      <c r="R459" s="84"/>
      <c r="S459" s="84"/>
      <c r="T459" s="85"/>
      <c r="AT459" s="15" t="s">
        <v>192</v>
      </c>
      <c r="AU459" s="15" t="s">
        <v>91</v>
      </c>
    </row>
    <row r="460" s="1" customFormat="1">
      <c r="B460" s="36"/>
      <c r="C460" s="37"/>
      <c r="D460" s="235" t="s">
        <v>330</v>
      </c>
      <c r="E460" s="37"/>
      <c r="F460" s="238" t="s">
        <v>331</v>
      </c>
      <c r="G460" s="37"/>
      <c r="H460" s="37"/>
      <c r="I460" s="138"/>
      <c r="J460" s="37"/>
      <c r="K460" s="37"/>
      <c r="L460" s="41"/>
      <c r="M460" s="237"/>
      <c r="N460" s="84"/>
      <c r="O460" s="84"/>
      <c r="P460" s="84"/>
      <c r="Q460" s="84"/>
      <c r="R460" s="84"/>
      <c r="S460" s="84"/>
      <c r="T460" s="85"/>
      <c r="AT460" s="15" t="s">
        <v>330</v>
      </c>
      <c r="AU460" s="15" t="s">
        <v>91</v>
      </c>
    </row>
    <row r="461" s="12" customFormat="1">
      <c r="B461" s="239"/>
      <c r="C461" s="240"/>
      <c r="D461" s="235" t="s">
        <v>194</v>
      </c>
      <c r="E461" s="241" t="s">
        <v>1</v>
      </c>
      <c r="F461" s="242" t="s">
        <v>530</v>
      </c>
      <c r="G461" s="240"/>
      <c r="H461" s="243">
        <v>376.5</v>
      </c>
      <c r="I461" s="244"/>
      <c r="J461" s="240"/>
      <c r="K461" s="240"/>
      <c r="L461" s="245"/>
      <c r="M461" s="246"/>
      <c r="N461" s="247"/>
      <c r="O461" s="247"/>
      <c r="P461" s="247"/>
      <c r="Q461" s="247"/>
      <c r="R461" s="247"/>
      <c r="S461" s="247"/>
      <c r="T461" s="248"/>
      <c r="AT461" s="249" t="s">
        <v>194</v>
      </c>
      <c r="AU461" s="249" t="s">
        <v>91</v>
      </c>
      <c r="AV461" s="12" t="s">
        <v>91</v>
      </c>
      <c r="AW461" s="12" t="s">
        <v>36</v>
      </c>
      <c r="AX461" s="12" t="s">
        <v>82</v>
      </c>
      <c r="AY461" s="249" t="s">
        <v>182</v>
      </c>
    </row>
    <row r="462" s="13" customFormat="1">
      <c r="B462" s="250"/>
      <c r="C462" s="251"/>
      <c r="D462" s="235" t="s">
        <v>194</v>
      </c>
      <c r="E462" s="252" t="s">
        <v>1</v>
      </c>
      <c r="F462" s="253" t="s">
        <v>196</v>
      </c>
      <c r="G462" s="251"/>
      <c r="H462" s="254">
        <v>376.5</v>
      </c>
      <c r="I462" s="255"/>
      <c r="J462" s="251"/>
      <c r="K462" s="251"/>
      <c r="L462" s="256"/>
      <c r="M462" s="257"/>
      <c r="N462" s="258"/>
      <c r="O462" s="258"/>
      <c r="P462" s="258"/>
      <c r="Q462" s="258"/>
      <c r="R462" s="258"/>
      <c r="S462" s="258"/>
      <c r="T462" s="259"/>
      <c r="AT462" s="260" t="s">
        <v>194</v>
      </c>
      <c r="AU462" s="260" t="s">
        <v>91</v>
      </c>
      <c r="AV462" s="13" t="s">
        <v>188</v>
      </c>
      <c r="AW462" s="13" t="s">
        <v>36</v>
      </c>
      <c r="AX462" s="13" t="s">
        <v>14</v>
      </c>
      <c r="AY462" s="260" t="s">
        <v>182</v>
      </c>
    </row>
    <row r="463" s="1" customFormat="1" ht="16.5" customHeight="1">
      <c r="B463" s="36"/>
      <c r="C463" s="222" t="s">
        <v>567</v>
      </c>
      <c r="D463" s="222" t="s">
        <v>184</v>
      </c>
      <c r="E463" s="223" t="s">
        <v>568</v>
      </c>
      <c r="F463" s="224" t="s">
        <v>569</v>
      </c>
      <c r="G463" s="225" t="s">
        <v>110</v>
      </c>
      <c r="H463" s="226">
        <v>2143</v>
      </c>
      <c r="I463" s="227"/>
      <c r="J463" s="228">
        <f>ROUND(I463*H463,2)</f>
        <v>0</v>
      </c>
      <c r="K463" s="224" t="s">
        <v>187</v>
      </c>
      <c r="L463" s="41"/>
      <c r="M463" s="229" t="s">
        <v>1</v>
      </c>
      <c r="N463" s="230" t="s">
        <v>47</v>
      </c>
      <c r="O463" s="84"/>
      <c r="P463" s="231">
        <f>O463*H463</f>
        <v>0</v>
      </c>
      <c r="Q463" s="231">
        <v>0</v>
      </c>
      <c r="R463" s="231">
        <f>Q463*H463</f>
        <v>0</v>
      </c>
      <c r="S463" s="231">
        <v>0</v>
      </c>
      <c r="T463" s="232">
        <f>S463*H463</f>
        <v>0</v>
      </c>
      <c r="AR463" s="233" t="s">
        <v>188</v>
      </c>
      <c r="AT463" s="233" t="s">
        <v>184</v>
      </c>
      <c r="AU463" s="233" t="s">
        <v>91</v>
      </c>
      <c r="AY463" s="15" t="s">
        <v>182</v>
      </c>
      <c r="BE463" s="234">
        <f>IF(N463="základní",J463,0)</f>
        <v>0</v>
      </c>
      <c r="BF463" s="234">
        <f>IF(N463="snížená",J463,0)</f>
        <v>0</v>
      </c>
      <c r="BG463" s="234">
        <f>IF(N463="zákl. přenesená",J463,0)</f>
        <v>0</v>
      </c>
      <c r="BH463" s="234">
        <f>IF(N463="sníž. přenesená",J463,0)</f>
        <v>0</v>
      </c>
      <c r="BI463" s="234">
        <f>IF(N463="nulová",J463,0)</f>
        <v>0</v>
      </c>
      <c r="BJ463" s="15" t="s">
        <v>14</v>
      </c>
      <c r="BK463" s="234">
        <f>ROUND(I463*H463,2)</f>
        <v>0</v>
      </c>
      <c r="BL463" s="15" t="s">
        <v>188</v>
      </c>
      <c r="BM463" s="233" t="s">
        <v>570</v>
      </c>
    </row>
    <row r="464" s="1" customFormat="1">
      <c r="B464" s="36"/>
      <c r="C464" s="37"/>
      <c r="D464" s="235" t="s">
        <v>190</v>
      </c>
      <c r="E464" s="37"/>
      <c r="F464" s="236" t="s">
        <v>571</v>
      </c>
      <c r="G464" s="37"/>
      <c r="H464" s="37"/>
      <c r="I464" s="138"/>
      <c r="J464" s="37"/>
      <c r="K464" s="37"/>
      <c r="L464" s="41"/>
      <c r="M464" s="237"/>
      <c r="N464" s="84"/>
      <c r="O464" s="84"/>
      <c r="P464" s="84"/>
      <c r="Q464" s="84"/>
      <c r="R464" s="84"/>
      <c r="S464" s="84"/>
      <c r="T464" s="85"/>
      <c r="AT464" s="15" t="s">
        <v>190</v>
      </c>
      <c r="AU464" s="15" t="s">
        <v>91</v>
      </c>
    </row>
    <row r="465" s="1" customFormat="1">
      <c r="B465" s="36"/>
      <c r="C465" s="37"/>
      <c r="D465" s="235" t="s">
        <v>192</v>
      </c>
      <c r="E465" s="37"/>
      <c r="F465" s="238" t="s">
        <v>572</v>
      </c>
      <c r="G465" s="37"/>
      <c r="H465" s="37"/>
      <c r="I465" s="138"/>
      <c r="J465" s="37"/>
      <c r="K465" s="37"/>
      <c r="L465" s="41"/>
      <c r="M465" s="237"/>
      <c r="N465" s="84"/>
      <c r="O465" s="84"/>
      <c r="P465" s="84"/>
      <c r="Q465" s="84"/>
      <c r="R465" s="84"/>
      <c r="S465" s="84"/>
      <c r="T465" s="85"/>
      <c r="AT465" s="15" t="s">
        <v>192</v>
      </c>
      <c r="AU465" s="15" t="s">
        <v>91</v>
      </c>
    </row>
    <row r="466" s="1" customFormat="1">
      <c r="B466" s="36"/>
      <c r="C466" s="37"/>
      <c r="D466" s="235" t="s">
        <v>330</v>
      </c>
      <c r="E466" s="37"/>
      <c r="F466" s="238" t="s">
        <v>331</v>
      </c>
      <c r="G466" s="37"/>
      <c r="H466" s="37"/>
      <c r="I466" s="138"/>
      <c r="J466" s="37"/>
      <c r="K466" s="37"/>
      <c r="L466" s="41"/>
      <c r="M466" s="237"/>
      <c r="N466" s="84"/>
      <c r="O466" s="84"/>
      <c r="P466" s="84"/>
      <c r="Q466" s="84"/>
      <c r="R466" s="84"/>
      <c r="S466" s="84"/>
      <c r="T466" s="85"/>
      <c r="AT466" s="15" t="s">
        <v>330</v>
      </c>
      <c r="AU466" s="15" t="s">
        <v>91</v>
      </c>
    </row>
    <row r="467" s="12" customFormat="1">
      <c r="B467" s="239"/>
      <c r="C467" s="240"/>
      <c r="D467" s="235" t="s">
        <v>194</v>
      </c>
      <c r="E467" s="241" t="s">
        <v>1</v>
      </c>
      <c r="F467" s="242" t="s">
        <v>514</v>
      </c>
      <c r="G467" s="240"/>
      <c r="H467" s="243">
        <v>43</v>
      </c>
      <c r="I467" s="244"/>
      <c r="J467" s="240"/>
      <c r="K467" s="240"/>
      <c r="L467" s="245"/>
      <c r="M467" s="246"/>
      <c r="N467" s="247"/>
      <c r="O467" s="247"/>
      <c r="P467" s="247"/>
      <c r="Q467" s="247"/>
      <c r="R467" s="247"/>
      <c r="S467" s="247"/>
      <c r="T467" s="248"/>
      <c r="AT467" s="249" t="s">
        <v>194</v>
      </c>
      <c r="AU467" s="249" t="s">
        <v>91</v>
      </c>
      <c r="AV467" s="12" t="s">
        <v>91</v>
      </c>
      <c r="AW467" s="12" t="s">
        <v>36</v>
      </c>
      <c r="AX467" s="12" t="s">
        <v>82</v>
      </c>
      <c r="AY467" s="249" t="s">
        <v>182</v>
      </c>
    </row>
    <row r="468" s="12" customFormat="1">
      <c r="B468" s="239"/>
      <c r="C468" s="240"/>
      <c r="D468" s="235" t="s">
        <v>194</v>
      </c>
      <c r="E468" s="241" t="s">
        <v>1</v>
      </c>
      <c r="F468" s="242" t="s">
        <v>515</v>
      </c>
      <c r="G468" s="240"/>
      <c r="H468" s="243">
        <v>507</v>
      </c>
      <c r="I468" s="244"/>
      <c r="J468" s="240"/>
      <c r="K468" s="240"/>
      <c r="L468" s="245"/>
      <c r="M468" s="246"/>
      <c r="N468" s="247"/>
      <c r="O468" s="247"/>
      <c r="P468" s="247"/>
      <c r="Q468" s="247"/>
      <c r="R468" s="247"/>
      <c r="S468" s="247"/>
      <c r="T468" s="248"/>
      <c r="AT468" s="249" t="s">
        <v>194</v>
      </c>
      <c r="AU468" s="249" t="s">
        <v>91</v>
      </c>
      <c r="AV468" s="12" t="s">
        <v>91</v>
      </c>
      <c r="AW468" s="12" t="s">
        <v>36</v>
      </c>
      <c r="AX468" s="12" t="s">
        <v>82</v>
      </c>
      <c r="AY468" s="249" t="s">
        <v>182</v>
      </c>
    </row>
    <row r="469" s="12" customFormat="1">
      <c r="B469" s="239"/>
      <c r="C469" s="240"/>
      <c r="D469" s="235" t="s">
        <v>194</v>
      </c>
      <c r="E469" s="241" t="s">
        <v>1</v>
      </c>
      <c r="F469" s="242" t="s">
        <v>492</v>
      </c>
      <c r="G469" s="240"/>
      <c r="H469" s="243">
        <v>196</v>
      </c>
      <c r="I469" s="244"/>
      <c r="J469" s="240"/>
      <c r="K469" s="240"/>
      <c r="L469" s="245"/>
      <c r="M469" s="246"/>
      <c r="N469" s="247"/>
      <c r="O469" s="247"/>
      <c r="P469" s="247"/>
      <c r="Q469" s="247"/>
      <c r="R469" s="247"/>
      <c r="S469" s="247"/>
      <c r="T469" s="248"/>
      <c r="AT469" s="249" t="s">
        <v>194</v>
      </c>
      <c r="AU469" s="249" t="s">
        <v>91</v>
      </c>
      <c r="AV469" s="12" t="s">
        <v>91</v>
      </c>
      <c r="AW469" s="12" t="s">
        <v>36</v>
      </c>
      <c r="AX469" s="12" t="s">
        <v>82</v>
      </c>
      <c r="AY469" s="249" t="s">
        <v>182</v>
      </c>
    </row>
    <row r="470" s="12" customFormat="1">
      <c r="B470" s="239"/>
      <c r="C470" s="240"/>
      <c r="D470" s="235" t="s">
        <v>194</v>
      </c>
      <c r="E470" s="241" t="s">
        <v>1</v>
      </c>
      <c r="F470" s="242" t="s">
        <v>493</v>
      </c>
      <c r="G470" s="240"/>
      <c r="H470" s="243">
        <v>276</v>
      </c>
      <c r="I470" s="244"/>
      <c r="J470" s="240"/>
      <c r="K470" s="240"/>
      <c r="L470" s="245"/>
      <c r="M470" s="246"/>
      <c r="N470" s="247"/>
      <c r="O470" s="247"/>
      <c r="P470" s="247"/>
      <c r="Q470" s="247"/>
      <c r="R470" s="247"/>
      <c r="S470" s="247"/>
      <c r="T470" s="248"/>
      <c r="AT470" s="249" t="s">
        <v>194</v>
      </c>
      <c r="AU470" s="249" t="s">
        <v>91</v>
      </c>
      <c r="AV470" s="12" t="s">
        <v>91</v>
      </c>
      <c r="AW470" s="12" t="s">
        <v>36</v>
      </c>
      <c r="AX470" s="12" t="s">
        <v>82</v>
      </c>
      <c r="AY470" s="249" t="s">
        <v>182</v>
      </c>
    </row>
    <row r="471" s="12" customFormat="1">
      <c r="B471" s="239"/>
      <c r="C471" s="240"/>
      <c r="D471" s="235" t="s">
        <v>194</v>
      </c>
      <c r="E471" s="241" t="s">
        <v>1</v>
      </c>
      <c r="F471" s="242" t="s">
        <v>494</v>
      </c>
      <c r="G471" s="240"/>
      <c r="H471" s="243">
        <v>356</v>
      </c>
      <c r="I471" s="244"/>
      <c r="J471" s="240"/>
      <c r="K471" s="240"/>
      <c r="L471" s="245"/>
      <c r="M471" s="246"/>
      <c r="N471" s="247"/>
      <c r="O471" s="247"/>
      <c r="P471" s="247"/>
      <c r="Q471" s="247"/>
      <c r="R471" s="247"/>
      <c r="S471" s="247"/>
      <c r="T471" s="248"/>
      <c r="AT471" s="249" t="s">
        <v>194</v>
      </c>
      <c r="AU471" s="249" t="s">
        <v>91</v>
      </c>
      <c r="AV471" s="12" t="s">
        <v>91</v>
      </c>
      <c r="AW471" s="12" t="s">
        <v>36</v>
      </c>
      <c r="AX471" s="12" t="s">
        <v>82</v>
      </c>
      <c r="AY471" s="249" t="s">
        <v>182</v>
      </c>
    </row>
    <row r="472" s="12" customFormat="1">
      <c r="B472" s="239"/>
      <c r="C472" s="240"/>
      <c r="D472" s="235" t="s">
        <v>194</v>
      </c>
      <c r="E472" s="241" t="s">
        <v>1</v>
      </c>
      <c r="F472" s="242" t="s">
        <v>500</v>
      </c>
      <c r="G472" s="240"/>
      <c r="H472" s="243">
        <v>86</v>
      </c>
      <c r="I472" s="244"/>
      <c r="J472" s="240"/>
      <c r="K472" s="240"/>
      <c r="L472" s="245"/>
      <c r="M472" s="246"/>
      <c r="N472" s="247"/>
      <c r="O472" s="247"/>
      <c r="P472" s="247"/>
      <c r="Q472" s="247"/>
      <c r="R472" s="247"/>
      <c r="S472" s="247"/>
      <c r="T472" s="248"/>
      <c r="AT472" s="249" t="s">
        <v>194</v>
      </c>
      <c r="AU472" s="249" t="s">
        <v>91</v>
      </c>
      <c r="AV472" s="12" t="s">
        <v>91</v>
      </c>
      <c r="AW472" s="12" t="s">
        <v>36</v>
      </c>
      <c r="AX472" s="12" t="s">
        <v>82</v>
      </c>
      <c r="AY472" s="249" t="s">
        <v>182</v>
      </c>
    </row>
    <row r="473" s="12" customFormat="1">
      <c r="B473" s="239"/>
      <c r="C473" s="240"/>
      <c r="D473" s="235" t="s">
        <v>194</v>
      </c>
      <c r="E473" s="241" t="s">
        <v>1</v>
      </c>
      <c r="F473" s="242" t="s">
        <v>507</v>
      </c>
      <c r="G473" s="240"/>
      <c r="H473" s="243">
        <v>108</v>
      </c>
      <c r="I473" s="244"/>
      <c r="J473" s="240"/>
      <c r="K473" s="240"/>
      <c r="L473" s="245"/>
      <c r="M473" s="246"/>
      <c r="N473" s="247"/>
      <c r="O473" s="247"/>
      <c r="P473" s="247"/>
      <c r="Q473" s="247"/>
      <c r="R473" s="247"/>
      <c r="S473" s="247"/>
      <c r="T473" s="248"/>
      <c r="AT473" s="249" t="s">
        <v>194</v>
      </c>
      <c r="AU473" s="249" t="s">
        <v>91</v>
      </c>
      <c r="AV473" s="12" t="s">
        <v>91</v>
      </c>
      <c r="AW473" s="12" t="s">
        <v>36</v>
      </c>
      <c r="AX473" s="12" t="s">
        <v>82</v>
      </c>
      <c r="AY473" s="249" t="s">
        <v>182</v>
      </c>
    </row>
    <row r="474" s="12" customFormat="1">
      <c r="B474" s="239"/>
      <c r="C474" s="240"/>
      <c r="D474" s="235" t="s">
        <v>194</v>
      </c>
      <c r="E474" s="241" t="s">
        <v>1</v>
      </c>
      <c r="F474" s="242" t="s">
        <v>508</v>
      </c>
      <c r="G474" s="240"/>
      <c r="H474" s="243">
        <v>36</v>
      </c>
      <c r="I474" s="244"/>
      <c r="J474" s="240"/>
      <c r="K474" s="240"/>
      <c r="L474" s="245"/>
      <c r="M474" s="246"/>
      <c r="N474" s="247"/>
      <c r="O474" s="247"/>
      <c r="P474" s="247"/>
      <c r="Q474" s="247"/>
      <c r="R474" s="247"/>
      <c r="S474" s="247"/>
      <c r="T474" s="248"/>
      <c r="AT474" s="249" t="s">
        <v>194</v>
      </c>
      <c r="AU474" s="249" t="s">
        <v>91</v>
      </c>
      <c r="AV474" s="12" t="s">
        <v>91</v>
      </c>
      <c r="AW474" s="12" t="s">
        <v>36</v>
      </c>
      <c r="AX474" s="12" t="s">
        <v>82</v>
      </c>
      <c r="AY474" s="249" t="s">
        <v>182</v>
      </c>
    </row>
    <row r="475" s="12" customFormat="1">
      <c r="B475" s="239"/>
      <c r="C475" s="240"/>
      <c r="D475" s="235" t="s">
        <v>194</v>
      </c>
      <c r="E475" s="241" t="s">
        <v>1</v>
      </c>
      <c r="F475" s="242" t="s">
        <v>486</v>
      </c>
      <c r="G475" s="240"/>
      <c r="H475" s="243">
        <v>414</v>
      </c>
      <c r="I475" s="244"/>
      <c r="J475" s="240"/>
      <c r="K475" s="240"/>
      <c r="L475" s="245"/>
      <c r="M475" s="246"/>
      <c r="N475" s="247"/>
      <c r="O475" s="247"/>
      <c r="P475" s="247"/>
      <c r="Q475" s="247"/>
      <c r="R475" s="247"/>
      <c r="S475" s="247"/>
      <c r="T475" s="248"/>
      <c r="AT475" s="249" t="s">
        <v>194</v>
      </c>
      <c r="AU475" s="249" t="s">
        <v>91</v>
      </c>
      <c r="AV475" s="12" t="s">
        <v>91</v>
      </c>
      <c r="AW475" s="12" t="s">
        <v>36</v>
      </c>
      <c r="AX475" s="12" t="s">
        <v>82</v>
      </c>
      <c r="AY475" s="249" t="s">
        <v>182</v>
      </c>
    </row>
    <row r="476" s="12" customFormat="1">
      <c r="B476" s="239"/>
      <c r="C476" s="240"/>
      <c r="D476" s="235" t="s">
        <v>194</v>
      </c>
      <c r="E476" s="241" t="s">
        <v>1</v>
      </c>
      <c r="F476" s="242" t="s">
        <v>573</v>
      </c>
      <c r="G476" s="240"/>
      <c r="H476" s="243">
        <v>121</v>
      </c>
      <c r="I476" s="244"/>
      <c r="J476" s="240"/>
      <c r="K476" s="240"/>
      <c r="L476" s="245"/>
      <c r="M476" s="246"/>
      <c r="N476" s="247"/>
      <c r="O476" s="247"/>
      <c r="P476" s="247"/>
      <c r="Q476" s="247"/>
      <c r="R476" s="247"/>
      <c r="S476" s="247"/>
      <c r="T476" s="248"/>
      <c r="AT476" s="249" t="s">
        <v>194</v>
      </c>
      <c r="AU476" s="249" t="s">
        <v>91</v>
      </c>
      <c r="AV476" s="12" t="s">
        <v>91</v>
      </c>
      <c r="AW476" s="12" t="s">
        <v>36</v>
      </c>
      <c r="AX476" s="12" t="s">
        <v>82</v>
      </c>
      <c r="AY476" s="249" t="s">
        <v>182</v>
      </c>
    </row>
    <row r="477" s="13" customFormat="1">
      <c r="B477" s="250"/>
      <c r="C477" s="251"/>
      <c r="D477" s="235" t="s">
        <v>194</v>
      </c>
      <c r="E477" s="252" t="s">
        <v>1</v>
      </c>
      <c r="F477" s="253" t="s">
        <v>196</v>
      </c>
      <c r="G477" s="251"/>
      <c r="H477" s="254">
        <v>2143</v>
      </c>
      <c r="I477" s="255"/>
      <c r="J477" s="251"/>
      <c r="K477" s="251"/>
      <c r="L477" s="256"/>
      <c r="M477" s="257"/>
      <c r="N477" s="258"/>
      <c r="O477" s="258"/>
      <c r="P477" s="258"/>
      <c r="Q477" s="258"/>
      <c r="R477" s="258"/>
      <c r="S477" s="258"/>
      <c r="T477" s="259"/>
      <c r="AT477" s="260" t="s">
        <v>194</v>
      </c>
      <c r="AU477" s="260" t="s">
        <v>91</v>
      </c>
      <c r="AV477" s="13" t="s">
        <v>188</v>
      </c>
      <c r="AW477" s="13" t="s">
        <v>36</v>
      </c>
      <c r="AX477" s="13" t="s">
        <v>14</v>
      </c>
      <c r="AY477" s="260" t="s">
        <v>182</v>
      </c>
    </row>
    <row r="478" s="1" customFormat="1" ht="16.5" customHeight="1">
      <c r="B478" s="36"/>
      <c r="C478" s="222" t="s">
        <v>574</v>
      </c>
      <c r="D478" s="222" t="s">
        <v>184</v>
      </c>
      <c r="E478" s="223" t="s">
        <v>575</v>
      </c>
      <c r="F478" s="224" t="s">
        <v>576</v>
      </c>
      <c r="G478" s="225" t="s">
        <v>114</v>
      </c>
      <c r="H478" s="226">
        <v>1038</v>
      </c>
      <c r="I478" s="227"/>
      <c r="J478" s="228">
        <f>ROUND(I478*H478,2)</f>
        <v>0</v>
      </c>
      <c r="K478" s="224" t="s">
        <v>187</v>
      </c>
      <c r="L478" s="41"/>
      <c r="M478" s="229" t="s">
        <v>1</v>
      </c>
      <c r="N478" s="230" t="s">
        <v>47</v>
      </c>
      <c r="O478" s="84"/>
      <c r="P478" s="231">
        <f>O478*H478</f>
        <v>0</v>
      </c>
      <c r="Q478" s="231">
        <v>1.0000000000000001E-05</v>
      </c>
      <c r="R478" s="231">
        <f>Q478*H478</f>
        <v>0.01038</v>
      </c>
      <c r="S478" s="231">
        <v>0</v>
      </c>
      <c r="T478" s="232">
        <f>S478*H478</f>
        <v>0</v>
      </c>
      <c r="AR478" s="233" t="s">
        <v>188</v>
      </c>
      <c r="AT478" s="233" t="s">
        <v>184</v>
      </c>
      <c r="AU478" s="233" t="s">
        <v>91</v>
      </c>
      <c r="AY478" s="15" t="s">
        <v>182</v>
      </c>
      <c r="BE478" s="234">
        <f>IF(N478="základní",J478,0)</f>
        <v>0</v>
      </c>
      <c r="BF478" s="234">
        <f>IF(N478="snížená",J478,0)</f>
        <v>0</v>
      </c>
      <c r="BG478" s="234">
        <f>IF(N478="zákl. přenesená",J478,0)</f>
        <v>0</v>
      </c>
      <c r="BH478" s="234">
        <f>IF(N478="sníž. přenesená",J478,0)</f>
        <v>0</v>
      </c>
      <c r="BI478" s="234">
        <f>IF(N478="nulová",J478,0)</f>
        <v>0</v>
      </c>
      <c r="BJ478" s="15" t="s">
        <v>14</v>
      </c>
      <c r="BK478" s="234">
        <f>ROUND(I478*H478,2)</f>
        <v>0</v>
      </c>
      <c r="BL478" s="15" t="s">
        <v>188</v>
      </c>
      <c r="BM478" s="233" t="s">
        <v>577</v>
      </c>
    </row>
    <row r="479" s="1" customFormat="1">
      <c r="B479" s="36"/>
      <c r="C479" s="37"/>
      <c r="D479" s="235" t="s">
        <v>190</v>
      </c>
      <c r="E479" s="37"/>
      <c r="F479" s="236" t="s">
        <v>578</v>
      </c>
      <c r="G479" s="37"/>
      <c r="H479" s="37"/>
      <c r="I479" s="138"/>
      <c r="J479" s="37"/>
      <c r="K479" s="37"/>
      <c r="L479" s="41"/>
      <c r="M479" s="237"/>
      <c r="N479" s="84"/>
      <c r="O479" s="84"/>
      <c r="P479" s="84"/>
      <c r="Q479" s="84"/>
      <c r="R479" s="84"/>
      <c r="S479" s="84"/>
      <c r="T479" s="85"/>
      <c r="AT479" s="15" t="s">
        <v>190</v>
      </c>
      <c r="AU479" s="15" t="s">
        <v>91</v>
      </c>
    </row>
    <row r="480" s="1" customFormat="1">
      <c r="B480" s="36"/>
      <c r="C480" s="37"/>
      <c r="D480" s="235" t="s">
        <v>192</v>
      </c>
      <c r="E480" s="37"/>
      <c r="F480" s="238" t="s">
        <v>572</v>
      </c>
      <c r="G480" s="37"/>
      <c r="H480" s="37"/>
      <c r="I480" s="138"/>
      <c r="J480" s="37"/>
      <c r="K480" s="37"/>
      <c r="L480" s="41"/>
      <c r="M480" s="237"/>
      <c r="N480" s="84"/>
      <c r="O480" s="84"/>
      <c r="P480" s="84"/>
      <c r="Q480" s="84"/>
      <c r="R480" s="84"/>
      <c r="S480" s="84"/>
      <c r="T480" s="85"/>
      <c r="AT480" s="15" t="s">
        <v>192</v>
      </c>
      <c r="AU480" s="15" t="s">
        <v>91</v>
      </c>
    </row>
    <row r="481" s="1" customFormat="1">
      <c r="B481" s="36"/>
      <c r="C481" s="37"/>
      <c r="D481" s="235" t="s">
        <v>330</v>
      </c>
      <c r="E481" s="37"/>
      <c r="F481" s="238" t="s">
        <v>331</v>
      </c>
      <c r="G481" s="37"/>
      <c r="H481" s="37"/>
      <c r="I481" s="138"/>
      <c r="J481" s="37"/>
      <c r="K481" s="37"/>
      <c r="L481" s="41"/>
      <c r="M481" s="237"/>
      <c r="N481" s="84"/>
      <c r="O481" s="84"/>
      <c r="P481" s="84"/>
      <c r="Q481" s="84"/>
      <c r="R481" s="84"/>
      <c r="S481" s="84"/>
      <c r="T481" s="85"/>
      <c r="AT481" s="15" t="s">
        <v>330</v>
      </c>
      <c r="AU481" s="15" t="s">
        <v>91</v>
      </c>
    </row>
    <row r="482" s="12" customFormat="1">
      <c r="B482" s="239"/>
      <c r="C482" s="240"/>
      <c r="D482" s="235" t="s">
        <v>194</v>
      </c>
      <c r="E482" s="241" t="s">
        <v>1</v>
      </c>
      <c r="F482" s="242" t="s">
        <v>530</v>
      </c>
      <c r="G482" s="240"/>
      <c r="H482" s="243">
        <v>376.5</v>
      </c>
      <c r="I482" s="244"/>
      <c r="J482" s="240"/>
      <c r="K482" s="240"/>
      <c r="L482" s="245"/>
      <c r="M482" s="246"/>
      <c r="N482" s="247"/>
      <c r="O482" s="247"/>
      <c r="P482" s="247"/>
      <c r="Q482" s="247"/>
      <c r="R482" s="247"/>
      <c r="S482" s="247"/>
      <c r="T482" s="248"/>
      <c r="AT482" s="249" t="s">
        <v>194</v>
      </c>
      <c r="AU482" s="249" t="s">
        <v>91</v>
      </c>
      <c r="AV482" s="12" t="s">
        <v>91</v>
      </c>
      <c r="AW482" s="12" t="s">
        <v>36</v>
      </c>
      <c r="AX482" s="12" t="s">
        <v>82</v>
      </c>
      <c r="AY482" s="249" t="s">
        <v>182</v>
      </c>
    </row>
    <row r="483" s="12" customFormat="1">
      <c r="B483" s="239"/>
      <c r="C483" s="240"/>
      <c r="D483" s="235" t="s">
        <v>194</v>
      </c>
      <c r="E483" s="241" t="s">
        <v>1</v>
      </c>
      <c r="F483" s="242" t="s">
        <v>521</v>
      </c>
      <c r="G483" s="240"/>
      <c r="H483" s="243">
        <v>237</v>
      </c>
      <c r="I483" s="244"/>
      <c r="J483" s="240"/>
      <c r="K483" s="240"/>
      <c r="L483" s="245"/>
      <c r="M483" s="246"/>
      <c r="N483" s="247"/>
      <c r="O483" s="247"/>
      <c r="P483" s="247"/>
      <c r="Q483" s="247"/>
      <c r="R483" s="247"/>
      <c r="S483" s="247"/>
      <c r="T483" s="248"/>
      <c r="AT483" s="249" t="s">
        <v>194</v>
      </c>
      <c r="AU483" s="249" t="s">
        <v>91</v>
      </c>
      <c r="AV483" s="12" t="s">
        <v>91</v>
      </c>
      <c r="AW483" s="12" t="s">
        <v>36</v>
      </c>
      <c r="AX483" s="12" t="s">
        <v>82</v>
      </c>
      <c r="AY483" s="249" t="s">
        <v>182</v>
      </c>
    </row>
    <row r="484" s="12" customFormat="1">
      <c r="B484" s="239"/>
      <c r="C484" s="240"/>
      <c r="D484" s="235" t="s">
        <v>194</v>
      </c>
      <c r="E484" s="241" t="s">
        <v>1</v>
      </c>
      <c r="F484" s="242" t="s">
        <v>522</v>
      </c>
      <c r="G484" s="240"/>
      <c r="H484" s="243">
        <v>40</v>
      </c>
      <c r="I484" s="244"/>
      <c r="J484" s="240"/>
      <c r="K484" s="240"/>
      <c r="L484" s="245"/>
      <c r="M484" s="246"/>
      <c r="N484" s="247"/>
      <c r="O484" s="247"/>
      <c r="P484" s="247"/>
      <c r="Q484" s="247"/>
      <c r="R484" s="247"/>
      <c r="S484" s="247"/>
      <c r="T484" s="248"/>
      <c r="AT484" s="249" t="s">
        <v>194</v>
      </c>
      <c r="AU484" s="249" t="s">
        <v>91</v>
      </c>
      <c r="AV484" s="12" t="s">
        <v>91</v>
      </c>
      <c r="AW484" s="12" t="s">
        <v>36</v>
      </c>
      <c r="AX484" s="12" t="s">
        <v>82</v>
      </c>
      <c r="AY484" s="249" t="s">
        <v>182</v>
      </c>
    </row>
    <row r="485" s="12" customFormat="1">
      <c r="B485" s="239"/>
      <c r="C485" s="240"/>
      <c r="D485" s="235" t="s">
        <v>194</v>
      </c>
      <c r="E485" s="241" t="s">
        <v>1</v>
      </c>
      <c r="F485" s="242" t="s">
        <v>523</v>
      </c>
      <c r="G485" s="240"/>
      <c r="H485" s="243">
        <v>314.5</v>
      </c>
      <c r="I485" s="244"/>
      <c r="J485" s="240"/>
      <c r="K485" s="240"/>
      <c r="L485" s="245"/>
      <c r="M485" s="246"/>
      <c r="N485" s="247"/>
      <c r="O485" s="247"/>
      <c r="P485" s="247"/>
      <c r="Q485" s="247"/>
      <c r="R485" s="247"/>
      <c r="S485" s="247"/>
      <c r="T485" s="248"/>
      <c r="AT485" s="249" t="s">
        <v>194</v>
      </c>
      <c r="AU485" s="249" t="s">
        <v>91</v>
      </c>
      <c r="AV485" s="12" t="s">
        <v>91</v>
      </c>
      <c r="AW485" s="12" t="s">
        <v>36</v>
      </c>
      <c r="AX485" s="12" t="s">
        <v>82</v>
      </c>
      <c r="AY485" s="249" t="s">
        <v>182</v>
      </c>
    </row>
    <row r="486" s="12" customFormat="1">
      <c r="B486" s="239"/>
      <c r="C486" s="240"/>
      <c r="D486" s="235" t="s">
        <v>194</v>
      </c>
      <c r="E486" s="241" t="s">
        <v>1</v>
      </c>
      <c r="F486" s="242" t="s">
        <v>524</v>
      </c>
      <c r="G486" s="240"/>
      <c r="H486" s="243">
        <v>70</v>
      </c>
      <c r="I486" s="244"/>
      <c r="J486" s="240"/>
      <c r="K486" s="240"/>
      <c r="L486" s="245"/>
      <c r="M486" s="246"/>
      <c r="N486" s="247"/>
      <c r="O486" s="247"/>
      <c r="P486" s="247"/>
      <c r="Q486" s="247"/>
      <c r="R486" s="247"/>
      <c r="S486" s="247"/>
      <c r="T486" s="248"/>
      <c r="AT486" s="249" t="s">
        <v>194</v>
      </c>
      <c r="AU486" s="249" t="s">
        <v>91</v>
      </c>
      <c r="AV486" s="12" t="s">
        <v>91</v>
      </c>
      <c r="AW486" s="12" t="s">
        <v>36</v>
      </c>
      <c r="AX486" s="12" t="s">
        <v>82</v>
      </c>
      <c r="AY486" s="249" t="s">
        <v>182</v>
      </c>
    </row>
    <row r="487" s="13" customFormat="1">
      <c r="B487" s="250"/>
      <c r="C487" s="251"/>
      <c r="D487" s="235" t="s">
        <v>194</v>
      </c>
      <c r="E487" s="252" t="s">
        <v>1</v>
      </c>
      <c r="F487" s="253" t="s">
        <v>196</v>
      </c>
      <c r="G487" s="251"/>
      <c r="H487" s="254">
        <v>1038</v>
      </c>
      <c r="I487" s="255"/>
      <c r="J487" s="251"/>
      <c r="K487" s="251"/>
      <c r="L487" s="256"/>
      <c r="M487" s="257"/>
      <c r="N487" s="258"/>
      <c r="O487" s="258"/>
      <c r="P487" s="258"/>
      <c r="Q487" s="258"/>
      <c r="R487" s="258"/>
      <c r="S487" s="258"/>
      <c r="T487" s="259"/>
      <c r="AT487" s="260" t="s">
        <v>194</v>
      </c>
      <c r="AU487" s="260" t="s">
        <v>91</v>
      </c>
      <c r="AV487" s="13" t="s">
        <v>188</v>
      </c>
      <c r="AW487" s="13" t="s">
        <v>36</v>
      </c>
      <c r="AX487" s="13" t="s">
        <v>14</v>
      </c>
      <c r="AY487" s="260" t="s">
        <v>182</v>
      </c>
    </row>
    <row r="488" s="1" customFormat="1" ht="24" customHeight="1">
      <c r="B488" s="36"/>
      <c r="C488" s="222" t="s">
        <v>579</v>
      </c>
      <c r="D488" s="222" t="s">
        <v>184</v>
      </c>
      <c r="E488" s="223" t="s">
        <v>580</v>
      </c>
      <c r="F488" s="224" t="s">
        <v>581</v>
      </c>
      <c r="G488" s="225" t="s">
        <v>110</v>
      </c>
      <c r="H488" s="226">
        <v>126</v>
      </c>
      <c r="I488" s="227"/>
      <c r="J488" s="228">
        <f>ROUND(I488*H488,2)</f>
        <v>0</v>
      </c>
      <c r="K488" s="224" t="s">
        <v>187</v>
      </c>
      <c r="L488" s="41"/>
      <c r="M488" s="229" t="s">
        <v>1</v>
      </c>
      <c r="N488" s="230" t="s">
        <v>47</v>
      </c>
      <c r="O488" s="84"/>
      <c r="P488" s="231">
        <f>O488*H488</f>
        <v>0</v>
      </c>
      <c r="Q488" s="231">
        <v>0.16849</v>
      </c>
      <c r="R488" s="231">
        <f>Q488*H488</f>
        <v>21.22974</v>
      </c>
      <c r="S488" s="231">
        <v>0</v>
      </c>
      <c r="T488" s="232">
        <f>S488*H488</f>
        <v>0</v>
      </c>
      <c r="AR488" s="233" t="s">
        <v>188</v>
      </c>
      <c r="AT488" s="233" t="s">
        <v>184</v>
      </c>
      <c r="AU488" s="233" t="s">
        <v>91</v>
      </c>
      <c r="AY488" s="15" t="s">
        <v>182</v>
      </c>
      <c r="BE488" s="234">
        <f>IF(N488="základní",J488,0)</f>
        <v>0</v>
      </c>
      <c r="BF488" s="234">
        <f>IF(N488="snížená",J488,0)</f>
        <v>0</v>
      </c>
      <c r="BG488" s="234">
        <f>IF(N488="zákl. přenesená",J488,0)</f>
        <v>0</v>
      </c>
      <c r="BH488" s="234">
        <f>IF(N488="sníž. přenesená",J488,0)</f>
        <v>0</v>
      </c>
      <c r="BI488" s="234">
        <f>IF(N488="nulová",J488,0)</f>
        <v>0</v>
      </c>
      <c r="BJ488" s="15" t="s">
        <v>14</v>
      </c>
      <c r="BK488" s="234">
        <f>ROUND(I488*H488,2)</f>
        <v>0</v>
      </c>
      <c r="BL488" s="15" t="s">
        <v>188</v>
      </c>
      <c r="BM488" s="233" t="s">
        <v>582</v>
      </c>
    </row>
    <row r="489" s="1" customFormat="1">
      <c r="B489" s="36"/>
      <c r="C489" s="37"/>
      <c r="D489" s="235" t="s">
        <v>190</v>
      </c>
      <c r="E489" s="37"/>
      <c r="F489" s="236" t="s">
        <v>583</v>
      </c>
      <c r="G489" s="37"/>
      <c r="H489" s="37"/>
      <c r="I489" s="138"/>
      <c r="J489" s="37"/>
      <c r="K489" s="37"/>
      <c r="L489" s="41"/>
      <c r="M489" s="237"/>
      <c r="N489" s="84"/>
      <c r="O489" s="84"/>
      <c r="P489" s="84"/>
      <c r="Q489" s="84"/>
      <c r="R489" s="84"/>
      <c r="S489" s="84"/>
      <c r="T489" s="85"/>
      <c r="AT489" s="15" t="s">
        <v>190</v>
      </c>
      <c r="AU489" s="15" t="s">
        <v>91</v>
      </c>
    </row>
    <row r="490" s="1" customFormat="1">
      <c r="B490" s="36"/>
      <c r="C490" s="37"/>
      <c r="D490" s="235" t="s">
        <v>192</v>
      </c>
      <c r="E490" s="37"/>
      <c r="F490" s="238" t="s">
        <v>584</v>
      </c>
      <c r="G490" s="37"/>
      <c r="H490" s="37"/>
      <c r="I490" s="138"/>
      <c r="J490" s="37"/>
      <c r="K490" s="37"/>
      <c r="L490" s="41"/>
      <c r="M490" s="237"/>
      <c r="N490" s="84"/>
      <c r="O490" s="84"/>
      <c r="P490" s="84"/>
      <c r="Q490" s="84"/>
      <c r="R490" s="84"/>
      <c r="S490" s="84"/>
      <c r="T490" s="85"/>
      <c r="AT490" s="15" t="s">
        <v>192</v>
      </c>
      <c r="AU490" s="15" t="s">
        <v>91</v>
      </c>
    </row>
    <row r="491" s="12" customFormat="1">
      <c r="B491" s="239"/>
      <c r="C491" s="240"/>
      <c r="D491" s="235" t="s">
        <v>194</v>
      </c>
      <c r="E491" s="241" t="s">
        <v>1</v>
      </c>
      <c r="F491" s="242" t="s">
        <v>109</v>
      </c>
      <c r="G491" s="240"/>
      <c r="H491" s="243">
        <v>126</v>
      </c>
      <c r="I491" s="244"/>
      <c r="J491" s="240"/>
      <c r="K491" s="240"/>
      <c r="L491" s="245"/>
      <c r="M491" s="246"/>
      <c r="N491" s="247"/>
      <c r="O491" s="247"/>
      <c r="P491" s="247"/>
      <c r="Q491" s="247"/>
      <c r="R491" s="247"/>
      <c r="S491" s="247"/>
      <c r="T491" s="248"/>
      <c r="AT491" s="249" t="s">
        <v>194</v>
      </c>
      <c r="AU491" s="249" t="s">
        <v>91</v>
      </c>
      <c r="AV491" s="12" t="s">
        <v>91</v>
      </c>
      <c r="AW491" s="12" t="s">
        <v>36</v>
      </c>
      <c r="AX491" s="12" t="s">
        <v>82</v>
      </c>
      <c r="AY491" s="249" t="s">
        <v>182</v>
      </c>
    </row>
    <row r="492" s="13" customFormat="1">
      <c r="B492" s="250"/>
      <c r="C492" s="251"/>
      <c r="D492" s="235" t="s">
        <v>194</v>
      </c>
      <c r="E492" s="252" t="s">
        <v>1</v>
      </c>
      <c r="F492" s="253" t="s">
        <v>196</v>
      </c>
      <c r="G492" s="251"/>
      <c r="H492" s="254">
        <v>126</v>
      </c>
      <c r="I492" s="255"/>
      <c r="J492" s="251"/>
      <c r="K492" s="251"/>
      <c r="L492" s="256"/>
      <c r="M492" s="257"/>
      <c r="N492" s="258"/>
      <c r="O492" s="258"/>
      <c r="P492" s="258"/>
      <c r="Q492" s="258"/>
      <c r="R492" s="258"/>
      <c r="S492" s="258"/>
      <c r="T492" s="259"/>
      <c r="AT492" s="260" t="s">
        <v>194</v>
      </c>
      <c r="AU492" s="260" t="s">
        <v>91</v>
      </c>
      <c r="AV492" s="13" t="s">
        <v>188</v>
      </c>
      <c r="AW492" s="13" t="s">
        <v>36</v>
      </c>
      <c r="AX492" s="13" t="s">
        <v>14</v>
      </c>
      <c r="AY492" s="260" t="s">
        <v>182</v>
      </c>
    </row>
    <row r="493" s="1" customFormat="1" ht="24" customHeight="1">
      <c r="B493" s="36"/>
      <c r="C493" s="222" t="s">
        <v>585</v>
      </c>
      <c r="D493" s="222" t="s">
        <v>184</v>
      </c>
      <c r="E493" s="223" t="s">
        <v>586</v>
      </c>
      <c r="F493" s="224" t="s">
        <v>587</v>
      </c>
      <c r="G493" s="225" t="s">
        <v>131</v>
      </c>
      <c r="H493" s="226">
        <v>13.23</v>
      </c>
      <c r="I493" s="227"/>
      <c r="J493" s="228">
        <f>ROUND(I493*H493,2)</f>
        <v>0</v>
      </c>
      <c r="K493" s="224" t="s">
        <v>187</v>
      </c>
      <c r="L493" s="41"/>
      <c r="M493" s="229" t="s">
        <v>1</v>
      </c>
      <c r="N493" s="230" t="s">
        <v>47</v>
      </c>
      <c r="O493" s="84"/>
      <c r="P493" s="231">
        <f>O493*H493</f>
        <v>0</v>
      </c>
      <c r="Q493" s="231">
        <v>2.2563399999999998</v>
      </c>
      <c r="R493" s="231">
        <f>Q493*H493</f>
        <v>29.851378199999999</v>
      </c>
      <c r="S493" s="231">
        <v>0</v>
      </c>
      <c r="T493" s="232">
        <f>S493*H493</f>
        <v>0</v>
      </c>
      <c r="AR493" s="233" t="s">
        <v>188</v>
      </c>
      <c r="AT493" s="233" t="s">
        <v>184</v>
      </c>
      <c r="AU493" s="233" t="s">
        <v>91</v>
      </c>
      <c r="AY493" s="15" t="s">
        <v>182</v>
      </c>
      <c r="BE493" s="234">
        <f>IF(N493="základní",J493,0)</f>
        <v>0</v>
      </c>
      <c r="BF493" s="234">
        <f>IF(N493="snížená",J493,0)</f>
        <v>0</v>
      </c>
      <c r="BG493" s="234">
        <f>IF(N493="zákl. přenesená",J493,0)</f>
        <v>0</v>
      </c>
      <c r="BH493" s="234">
        <f>IF(N493="sníž. přenesená",J493,0)</f>
        <v>0</v>
      </c>
      <c r="BI493" s="234">
        <f>IF(N493="nulová",J493,0)</f>
        <v>0</v>
      </c>
      <c r="BJ493" s="15" t="s">
        <v>14</v>
      </c>
      <c r="BK493" s="234">
        <f>ROUND(I493*H493,2)</f>
        <v>0</v>
      </c>
      <c r="BL493" s="15" t="s">
        <v>188</v>
      </c>
      <c r="BM493" s="233" t="s">
        <v>588</v>
      </c>
    </row>
    <row r="494" s="1" customFormat="1">
      <c r="B494" s="36"/>
      <c r="C494" s="37"/>
      <c r="D494" s="235" t="s">
        <v>190</v>
      </c>
      <c r="E494" s="37"/>
      <c r="F494" s="236" t="s">
        <v>589</v>
      </c>
      <c r="G494" s="37"/>
      <c r="H494" s="37"/>
      <c r="I494" s="138"/>
      <c r="J494" s="37"/>
      <c r="K494" s="37"/>
      <c r="L494" s="41"/>
      <c r="M494" s="237"/>
      <c r="N494" s="84"/>
      <c r="O494" s="84"/>
      <c r="P494" s="84"/>
      <c r="Q494" s="84"/>
      <c r="R494" s="84"/>
      <c r="S494" s="84"/>
      <c r="T494" s="85"/>
      <c r="AT494" s="15" t="s">
        <v>190</v>
      </c>
      <c r="AU494" s="15" t="s">
        <v>91</v>
      </c>
    </row>
    <row r="495" s="12" customFormat="1">
      <c r="B495" s="239"/>
      <c r="C495" s="240"/>
      <c r="D495" s="235" t="s">
        <v>194</v>
      </c>
      <c r="E495" s="241" t="s">
        <v>1</v>
      </c>
      <c r="F495" s="242" t="s">
        <v>590</v>
      </c>
      <c r="G495" s="240"/>
      <c r="H495" s="243">
        <v>13.23</v>
      </c>
      <c r="I495" s="244"/>
      <c r="J495" s="240"/>
      <c r="K495" s="240"/>
      <c r="L495" s="245"/>
      <c r="M495" s="246"/>
      <c r="N495" s="247"/>
      <c r="O495" s="247"/>
      <c r="P495" s="247"/>
      <c r="Q495" s="247"/>
      <c r="R495" s="247"/>
      <c r="S495" s="247"/>
      <c r="T495" s="248"/>
      <c r="AT495" s="249" t="s">
        <v>194</v>
      </c>
      <c r="AU495" s="249" t="s">
        <v>91</v>
      </c>
      <c r="AV495" s="12" t="s">
        <v>91</v>
      </c>
      <c r="AW495" s="12" t="s">
        <v>36</v>
      </c>
      <c r="AX495" s="12" t="s">
        <v>82</v>
      </c>
      <c r="AY495" s="249" t="s">
        <v>182</v>
      </c>
    </row>
    <row r="496" s="13" customFormat="1">
      <c r="B496" s="250"/>
      <c r="C496" s="251"/>
      <c r="D496" s="235" t="s">
        <v>194</v>
      </c>
      <c r="E496" s="252" t="s">
        <v>1</v>
      </c>
      <c r="F496" s="253" t="s">
        <v>196</v>
      </c>
      <c r="G496" s="251"/>
      <c r="H496" s="254">
        <v>13.23</v>
      </c>
      <c r="I496" s="255"/>
      <c r="J496" s="251"/>
      <c r="K496" s="251"/>
      <c r="L496" s="256"/>
      <c r="M496" s="257"/>
      <c r="N496" s="258"/>
      <c r="O496" s="258"/>
      <c r="P496" s="258"/>
      <c r="Q496" s="258"/>
      <c r="R496" s="258"/>
      <c r="S496" s="258"/>
      <c r="T496" s="259"/>
      <c r="AT496" s="260" t="s">
        <v>194</v>
      </c>
      <c r="AU496" s="260" t="s">
        <v>91</v>
      </c>
      <c r="AV496" s="13" t="s">
        <v>188</v>
      </c>
      <c r="AW496" s="13" t="s">
        <v>36</v>
      </c>
      <c r="AX496" s="13" t="s">
        <v>14</v>
      </c>
      <c r="AY496" s="260" t="s">
        <v>182</v>
      </c>
    </row>
    <row r="497" s="1" customFormat="1" ht="16.5" customHeight="1">
      <c r="B497" s="36"/>
      <c r="C497" s="261" t="s">
        <v>591</v>
      </c>
      <c r="D497" s="261" t="s">
        <v>286</v>
      </c>
      <c r="E497" s="262" t="s">
        <v>592</v>
      </c>
      <c r="F497" s="263" t="s">
        <v>593</v>
      </c>
      <c r="G497" s="264" t="s">
        <v>110</v>
      </c>
      <c r="H497" s="265">
        <v>100</v>
      </c>
      <c r="I497" s="266"/>
      <c r="J497" s="267">
        <f>ROUND(I497*H497,2)</f>
        <v>0</v>
      </c>
      <c r="K497" s="263" t="s">
        <v>1</v>
      </c>
      <c r="L497" s="268"/>
      <c r="M497" s="269" t="s">
        <v>1</v>
      </c>
      <c r="N497" s="270" t="s">
        <v>47</v>
      </c>
      <c r="O497" s="84"/>
      <c r="P497" s="231">
        <f>O497*H497</f>
        <v>0</v>
      </c>
      <c r="Q497" s="231">
        <v>0.125</v>
      </c>
      <c r="R497" s="231">
        <f>Q497*H497</f>
        <v>12.5</v>
      </c>
      <c r="S497" s="231">
        <v>0</v>
      </c>
      <c r="T497" s="232">
        <f>S497*H497</f>
        <v>0</v>
      </c>
      <c r="AR497" s="233" t="s">
        <v>237</v>
      </c>
      <c r="AT497" s="233" t="s">
        <v>286</v>
      </c>
      <c r="AU497" s="233" t="s">
        <v>91</v>
      </c>
      <c r="AY497" s="15" t="s">
        <v>182</v>
      </c>
      <c r="BE497" s="234">
        <f>IF(N497="základní",J497,0)</f>
        <v>0</v>
      </c>
      <c r="BF497" s="234">
        <f>IF(N497="snížená",J497,0)</f>
        <v>0</v>
      </c>
      <c r="BG497" s="234">
        <f>IF(N497="zákl. přenesená",J497,0)</f>
        <v>0</v>
      </c>
      <c r="BH497" s="234">
        <f>IF(N497="sníž. přenesená",J497,0)</f>
        <v>0</v>
      </c>
      <c r="BI497" s="234">
        <f>IF(N497="nulová",J497,0)</f>
        <v>0</v>
      </c>
      <c r="BJ497" s="15" t="s">
        <v>14</v>
      </c>
      <c r="BK497" s="234">
        <f>ROUND(I497*H497,2)</f>
        <v>0</v>
      </c>
      <c r="BL497" s="15" t="s">
        <v>188</v>
      </c>
      <c r="BM497" s="233" t="s">
        <v>594</v>
      </c>
    </row>
    <row r="498" s="1" customFormat="1">
      <c r="B498" s="36"/>
      <c r="C498" s="37"/>
      <c r="D498" s="235" t="s">
        <v>190</v>
      </c>
      <c r="E498" s="37"/>
      <c r="F498" s="236" t="s">
        <v>593</v>
      </c>
      <c r="G498" s="37"/>
      <c r="H498" s="37"/>
      <c r="I498" s="138"/>
      <c r="J498" s="37"/>
      <c r="K498" s="37"/>
      <c r="L498" s="41"/>
      <c r="M498" s="237"/>
      <c r="N498" s="84"/>
      <c r="O498" s="84"/>
      <c r="P498" s="84"/>
      <c r="Q498" s="84"/>
      <c r="R498" s="84"/>
      <c r="S498" s="84"/>
      <c r="T498" s="85"/>
      <c r="AT498" s="15" t="s">
        <v>190</v>
      </c>
      <c r="AU498" s="15" t="s">
        <v>91</v>
      </c>
    </row>
    <row r="499" s="1" customFormat="1">
      <c r="B499" s="36"/>
      <c r="C499" s="37"/>
      <c r="D499" s="235" t="s">
        <v>330</v>
      </c>
      <c r="E499" s="37"/>
      <c r="F499" s="238" t="s">
        <v>595</v>
      </c>
      <c r="G499" s="37"/>
      <c r="H499" s="37"/>
      <c r="I499" s="138"/>
      <c r="J499" s="37"/>
      <c r="K499" s="37"/>
      <c r="L499" s="41"/>
      <c r="M499" s="237"/>
      <c r="N499" s="84"/>
      <c r="O499" s="84"/>
      <c r="P499" s="84"/>
      <c r="Q499" s="84"/>
      <c r="R499" s="84"/>
      <c r="S499" s="84"/>
      <c r="T499" s="85"/>
      <c r="AT499" s="15" t="s">
        <v>330</v>
      </c>
      <c r="AU499" s="15" t="s">
        <v>91</v>
      </c>
    </row>
    <row r="500" s="1" customFormat="1" ht="16.5" customHeight="1">
      <c r="B500" s="36"/>
      <c r="C500" s="261" t="s">
        <v>596</v>
      </c>
      <c r="D500" s="261" t="s">
        <v>286</v>
      </c>
      <c r="E500" s="262" t="s">
        <v>597</v>
      </c>
      <c r="F500" s="263" t="s">
        <v>598</v>
      </c>
      <c r="G500" s="264" t="s">
        <v>110</v>
      </c>
      <c r="H500" s="265">
        <v>1.5</v>
      </c>
      <c r="I500" s="266"/>
      <c r="J500" s="267">
        <f>ROUND(I500*H500,2)</f>
        <v>0</v>
      </c>
      <c r="K500" s="263" t="s">
        <v>1</v>
      </c>
      <c r="L500" s="268"/>
      <c r="M500" s="269" t="s">
        <v>1</v>
      </c>
      <c r="N500" s="270" t="s">
        <v>47</v>
      </c>
      <c r="O500" s="84"/>
      <c r="P500" s="231">
        <f>O500*H500</f>
        <v>0</v>
      </c>
      <c r="Q500" s="231">
        <v>0.125</v>
      </c>
      <c r="R500" s="231">
        <f>Q500*H500</f>
        <v>0.1875</v>
      </c>
      <c r="S500" s="231">
        <v>0</v>
      </c>
      <c r="T500" s="232">
        <f>S500*H500</f>
        <v>0</v>
      </c>
      <c r="AR500" s="233" t="s">
        <v>237</v>
      </c>
      <c r="AT500" s="233" t="s">
        <v>286</v>
      </c>
      <c r="AU500" s="233" t="s">
        <v>91</v>
      </c>
      <c r="AY500" s="15" t="s">
        <v>182</v>
      </c>
      <c r="BE500" s="234">
        <f>IF(N500="základní",J500,0)</f>
        <v>0</v>
      </c>
      <c r="BF500" s="234">
        <f>IF(N500="snížená",J500,0)</f>
        <v>0</v>
      </c>
      <c r="BG500" s="234">
        <f>IF(N500="zákl. přenesená",J500,0)</f>
        <v>0</v>
      </c>
      <c r="BH500" s="234">
        <f>IF(N500="sníž. přenesená",J500,0)</f>
        <v>0</v>
      </c>
      <c r="BI500" s="234">
        <f>IF(N500="nulová",J500,0)</f>
        <v>0</v>
      </c>
      <c r="BJ500" s="15" t="s">
        <v>14</v>
      </c>
      <c r="BK500" s="234">
        <f>ROUND(I500*H500,2)</f>
        <v>0</v>
      </c>
      <c r="BL500" s="15" t="s">
        <v>188</v>
      </c>
      <c r="BM500" s="233" t="s">
        <v>599</v>
      </c>
    </row>
    <row r="501" s="1" customFormat="1">
      <c r="B501" s="36"/>
      <c r="C501" s="37"/>
      <c r="D501" s="235" t="s">
        <v>190</v>
      </c>
      <c r="E501" s="37"/>
      <c r="F501" s="236" t="s">
        <v>598</v>
      </c>
      <c r="G501" s="37"/>
      <c r="H501" s="37"/>
      <c r="I501" s="138"/>
      <c r="J501" s="37"/>
      <c r="K501" s="37"/>
      <c r="L501" s="41"/>
      <c r="M501" s="237"/>
      <c r="N501" s="84"/>
      <c r="O501" s="84"/>
      <c r="P501" s="84"/>
      <c r="Q501" s="84"/>
      <c r="R501" s="84"/>
      <c r="S501" s="84"/>
      <c r="T501" s="85"/>
      <c r="AT501" s="15" t="s">
        <v>190</v>
      </c>
      <c r="AU501" s="15" t="s">
        <v>91</v>
      </c>
    </row>
    <row r="502" s="1" customFormat="1">
      <c r="B502" s="36"/>
      <c r="C502" s="37"/>
      <c r="D502" s="235" t="s">
        <v>330</v>
      </c>
      <c r="E502" s="37"/>
      <c r="F502" s="238" t="s">
        <v>595</v>
      </c>
      <c r="G502" s="37"/>
      <c r="H502" s="37"/>
      <c r="I502" s="138"/>
      <c r="J502" s="37"/>
      <c r="K502" s="37"/>
      <c r="L502" s="41"/>
      <c r="M502" s="237"/>
      <c r="N502" s="84"/>
      <c r="O502" s="84"/>
      <c r="P502" s="84"/>
      <c r="Q502" s="84"/>
      <c r="R502" s="84"/>
      <c r="S502" s="84"/>
      <c r="T502" s="85"/>
      <c r="AT502" s="15" t="s">
        <v>330</v>
      </c>
      <c r="AU502" s="15" t="s">
        <v>91</v>
      </c>
    </row>
    <row r="503" s="1" customFormat="1" ht="16.5" customHeight="1">
      <c r="B503" s="36"/>
      <c r="C503" s="261" t="s">
        <v>600</v>
      </c>
      <c r="D503" s="261" t="s">
        <v>286</v>
      </c>
      <c r="E503" s="262" t="s">
        <v>601</v>
      </c>
      <c r="F503" s="263" t="s">
        <v>602</v>
      </c>
      <c r="G503" s="264" t="s">
        <v>110</v>
      </c>
      <c r="H503" s="265">
        <v>14.5</v>
      </c>
      <c r="I503" s="266"/>
      <c r="J503" s="267">
        <f>ROUND(I503*H503,2)</f>
        <v>0</v>
      </c>
      <c r="K503" s="263" t="s">
        <v>1</v>
      </c>
      <c r="L503" s="268"/>
      <c r="M503" s="269" t="s">
        <v>1</v>
      </c>
      <c r="N503" s="270" t="s">
        <v>47</v>
      </c>
      <c r="O503" s="84"/>
      <c r="P503" s="231">
        <f>O503*H503</f>
        <v>0</v>
      </c>
      <c r="Q503" s="231">
        <v>0.125</v>
      </c>
      <c r="R503" s="231">
        <f>Q503*H503</f>
        <v>1.8125</v>
      </c>
      <c r="S503" s="231">
        <v>0</v>
      </c>
      <c r="T503" s="232">
        <f>S503*H503</f>
        <v>0</v>
      </c>
      <c r="AR503" s="233" t="s">
        <v>237</v>
      </c>
      <c r="AT503" s="233" t="s">
        <v>286</v>
      </c>
      <c r="AU503" s="233" t="s">
        <v>91</v>
      </c>
      <c r="AY503" s="15" t="s">
        <v>182</v>
      </c>
      <c r="BE503" s="234">
        <f>IF(N503="základní",J503,0)</f>
        <v>0</v>
      </c>
      <c r="BF503" s="234">
        <f>IF(N503="snížená",J503,0)</f>
        <v>0</v>
      </c>
      <c r="BG503" s="234">
        <f>IF(N503="zákl. přenesená",J503,0)</f>
        <v>0</v>
      </c>
      <c r="BH503" s="234">
        <f>IF(N503="sníž. přenesená",J503,0)</f>
        <v>0</v>
      </c>
      <c r="BI503" s="234">
        <f>IF(N503="nulová",J503,0)</f>
        <v>0</v>
      </c>
      <c r="BJ503" s="15" t="s">
        <v>14</v>
      </c>
      <c r="BK503" s="234">
        <f>ROUND(I503*H503,2)</f>
        <v>0</v>
      </c>
      <c r="BL503" s="15" t="s">
        <v>188</v>
      </c>
      <c r="BM503" s="233" t="s">
        <v>603</v>
      </c>
    </row>
    <row r="504" s="1" customFormat="1">
      <c r="B504" s="36"/>
      <c r="C504" s="37"/>
      <c r="D504" s="235" t="s">
        <v>190</v>
      </c>
      <c r="E504" s="37"/>
      <c r="F504" s="236" t="s">
        <v>602</v>
      </c>
      <c r="G504" s="37"/>
      <c r="H504" s="37"/>
      <c r="I504" s="138"/>
      <c r="J504" s="37"/>
      <c r="K504" s="37"/>
      <c r="L504" s="41"/>
      <c r="M504" s="237"/>
      <c r="N504" s="84"/>
      <c r="O504" s="84"/>
      <c r="P504" s="84"/>
      <c r="Q504" s="84"/>
      <c r="R504" s="84"/>
      <c r="S504" s="84"/>
      <c r="T504" s="85"/>
      <c r="AT504" s="15" t="s">
        <v>190</v>
      </c>
      <c r="AU504" s="15" t="s">
        <v>91</v>
      </c>
    </row>
    <row r="505" s="1" customFormat="1">
      <c r="B505" s="36"/>
      <c r="C505" s="37"/>
      <c r="D505" s="235" t="s">
        <v>330</v>
      </c>
      <c r="E505" s="37"/>
      <c r="F505" s="238" t="s">
        <v>595</v>
      </c>
      <c r="G505" s="37"/>
      <c r="H505" s="37"/>
      <c r="I505" s="138"/>
      <c r="J505" s="37"/>
      <c r="K505" s="37"/>
      <c r="L505" s="41"/>
      <c r="M505" s="237"/>
      <c r="N505" s="84"/>
      <c r="O505" s="84"/>
      <c r="P505" s="84"/>
      <c r="Q505" s="84"/>
      <c r="R505" s="84"/>
      <c r="S505" s="84"/>
      <c r="T505" s="85"/>
      <c r="AT505" s="15" t="s">
        <v>330</v>
      </c>
      <c r="AU505" s="15" t="s">
        <v>91</v>
      </c>
    </row>
    <row r="506" s="1" customFormat="1" ht="16.5" customHeight="1">
      <c r="B506" s="36"/>
      <c r="C506" s="261" t="s">
        <v>604</v>
      </c>
      <c r="D506" s="261" t="s">
        <v>286</v>
      </c>
      <c r="E506" s="262" t="s">
        <v>605</v>
      </c>
      <c r="F506" s="263" t="s">
        <v>606</v>
      </c>
      <c r="G506" s="264" t="s">
        <v>110</v>
      </c>
      <c r="H506" s="265">
        <v>10</v>
      </c>
      <c r="I506" s="266"/>
      <c r="J506" s="267">
        <f>ROUND(I506*H506,2)</f>
        <v>0</v>
      </c>
      <c r="K506" s="263" t="s">
        <v>1</v>
      </c>
      <c r="L506" s="268"/>
      <c r="M506" s="269" t="s">
        <v>1</v>
      </c>
      <c r="N506" s="270" t="s">
        <v>47</v>
      </c>
      <c r="O506" s="84"/>
      <c r="P506" s="231">
        <f>O506*H506</f>
        <v>0</v>
      </c>
      <c r="Q506" s="231">
        <v>0.125</v>
      </c>
      <c r="R506" s="231">
        <f>Q506*H506</f>
        <v>1.25</v>
      </c>
      <c r="S506" s="231">
        <v>0</v>
      </c>
      <c r="T506" s="232">
        <f>S506*H506</f>
        <v>0</v>
      </c>
      <c r="AR506" s="233" t="s">
        <v>237</v>
      </c>
      <c r="AT506" s="233" t="s">
        <v>286</v>
      </c>
      <c r="AU506" s="233" t="s">
        <v>91</v>
      </c>
      <c r="AY506" s="15" t="s">
        <v>182</v>
      </c>
      <c r="BE506" s="234">
        <f>IF(N506="základní",J506,0)</f>
        <v>0</v>
      </c>
      <c r="BF506" s="234">
        <f>IF(N506="snížená",J506,0)</f>
        <v>0</v>
      </c>
      <c r="BG506" s="234">
        <f>IF(N506="zákl. přenesená",J506,0)</f>
        <v>0</v>
      </c>
      <c r="BH506" s="234">
        <f>IF(N506="sníž. přenesená",J506,0)</f>
        <v>0</v>
      </c>
      <c r="BI506" s="234">
        <f>IF(N506="nulová",J506,0)</f>
        <v>0</v>
      </c>
      <c r="BJ506" s="15" t="s">
        <v>14</v>
      </c>
      <c r="BK506" s="234">
        <f>ROUND(I506*H506,2)</f>
        <v>0</v>
      </c>
      <c r="BL506" s="15" t="s">
        <v>188</v>
      </c>
      <c r="BM506" s="233" t="s">
        <v>607</v>
      </c>
    </row>
    <row r="507" s="1" customFormat="1">
      <c r="B507" s="36"/>
      <c r="C507" s="37"/>
      <c r="D507" s="235" t="s">
        <v>190</v>
      </c>
      <c r="E507" s="37"/>
      <c r="F507" s="236" t="s">
        <v>606</v>
      </c>
      <c r="G507" s="37"/>
      <c r="H507" s="37"/>
      <c r="I507" s="138"/>
      <c r="J507" s="37"/>
      <c r="K507" s="37"/>
      <c r="L507" s="41"/>
      <c r="M507" s="237"/>
      <c r="N507" s="84"/>
      <c r="O507" s="84"/>
      <c r="P507" s="84"/>
      <c r="Q507" s="84"/>
      <c r="R507" s="84"/>
      <c r="S507" s="84"/>
      <c r="T507" s="85"/>
      <c r="AT507" s="15" t="s">
        <v>190</v>
      </c>
      <c r="AU507" s="15" t="s">
        <v>91</v>
      </c>
    </row>
    <row r="508" s="1" customFormat="1">
      <c r="B508" s="36"/>
      <c r="C508" s="37"/>
      <c r="D508" s="235" t="s">
        <v>330</v>
      </c>
      <c r="E508" s="37"/>
      <c r="F508" s="238" t="s">
        <v>595</v>
      </c>
      <c r="G508" s="37"/>
      <c r="H508" s="37"/>
      <c r="I508" s="138"/>
      <c r="J508" s="37"/>
      <c r="K508" s="37"/>
      <c r="L508" s="41"/>
      <c r="M508" s="237"/>
      <c r="N508" s="84"/>
      <c r="O508" s="84"/>
      <c r="P508" s="84"/>
      <c r="Q508" s="84"/>
      <c r="R508" s="84"/>
      <c r="S508" s="84"/>
      <c r="T508" s="85"/>
      <c r="AT508" s="15" t="s">
        <v>330</v>
      </c>
      <c r="AU508" s="15" t="s">
        <v>91</v>
      </c>
    </row>
    <row r="509" s="1" customFormat="1" ht="24" customHeight="1">
      <c r="B509" s="36"/>
      <c r="C509" s="222" t="s">
        <v>608</v>
      </c>
      <c r="D509" s="222" t="s">
        <v>184</v>
      </c>
      <c r="E509" s="223" t="s">
        <v>609</v>
      </c>
      <c r="F509" s="224" t="s">
        <v>610</v>
      </c>
      <c r="G509" s="225" t="s">
        <v>110</v>
      </c>
      <c r="H509" s="226">
        <v>9774</v>
      </c>
      <c r="I509" s="227"/>
      <c r="J509" s="228">
        <f>ROUND(I509*H509,2)</f>
        <v>0</v>
      </c>
      <c r="K509" s="224" t="s">
        <v>187</v>
      </c>
      <c r="L509" s="41"/>
      <c r="M509" s="229" t="s">
        <v>1</v>
      </c>
      <c r="N509" s="230" t="s">
        <v>47</v>
      </c>
      <c r="O509" s="84"/>
      <c r="P509" s="231">
        <f>O509*H509</f>
        <v>0</v>
      </c>
      <c r="Q509" s="231">
        <v>0</v>
      </c>
      <c r="R509" s="231">
        <f>Q509*H509</f>
        <v>0</v>
      </c>
      <c r="S509" s="231">
        <v>0</v>
      </c>
      <c r="T509" s="232">
        <f>S509*H509</f>
        <v>0</v>
      </c>
      <c r="AR509" s="233" t="s">
        <v>188</v>
      </c>
      <c r="AT509" s="233" t="s">
        <v>184</v>
      </c>
      <c r="AU509" s="233" t="s">
        <v>91</v>
      </c>
      <c r="AY509" s="15" t="s">
        <v>182</v>
      </c>
      <c r="BE509" s="234">
        <f>IF(N509="základní",J509,0)</f>
        <v>0</v>
      </c>
      <c r="BF509" s="234">
        <f>IF(N509="snížená",J509,0)</f>
        <v>0</v>
      </c>
      <c r="BG509" s="234">
        <f>IF(N509="zákl. přenesená",J509,0)</f>
        <v>0</v>
      </c>
      <c r="BH509" s="234">
        <f>IF(N509="sníž. přenesená",J509,0)</f>
        <v>0</v>
      </c>
      <c r="BI509" s="234">
        <f>IF(N509="nulová",J509,0)</f>
        <v>0</v>
      </c>
      <c r="BJ509" s="15" t="s">
        <v>14</v>
      </c>
      <c r="BK509" s="234">
        <f>ROUND(I509*H509,2)</f>
        <v>0</v>
      </c>
      <c r="BL509" s="15" t="s">
        <v>188</v>
      </c>
      <c r="BM509" s="233" t="s">
        <v>611</v>
      </c>
    </row>
    <row r="510" s="1" customFormat="1">
      <c r="B510" s="36"/>
      <c r="C510" s="37"/>
      <c r="D510" s="235" t="s">
        <v>190</v>
      </c>
      <c r="E510" s="37"/>
      <c r="F510" s="236" t="s">
        <v>612</v>
      </c>
      <c r="G510" s="37"/>
      <c r="H510" s="37"/>
      <c r="I510" s="138"/>
      <c r="J510" s="37"/>
      <c r="K510" s="37"/>
      <c r="L510" s="41"/>
      <c r="M510" s="237"/>
      <c r="N510" s="84"/>
      <c r="O510" s="84"/>
      <c r="P510" s="84"/>
      <c r="Q510" s="84"/>
      <c r="R510" s="84"/>
      <c r="S510" s="84"/>
      <c r="T510" s="85"/>
      <c r="AT510" s="15" t="s">
        <v>190</v>
      </c>
      <c r="AU510" s="15" t="s">
        <v>91</v>
      </c>
    </row>
    <row r="511" s="1" customFormat="1">
      <c r="B511" s="36"/>
      <c r="C511" s="37"/>
      <c r="D511" s="235" t="s">
        <v>192</v>
      </c>
      <c r="E511" s="37"/>
      <c r="F511" s="238" t="s">
        <v>613</v>
      </c>
      <c r="G511" s="37"/>
      <c r="H511" s="37"/>
      <c r="I511" s="138"/>
      <c r="J511" s="37"/>
      <c r="K511" s="37"/>
      <c r="L511" s="41"/>
      <c r="M511" s="237"/>
      <c r="N511" s="84"/>
      <c r="O511" s="84"/>
      <c r="P511" s="84"/>
      <c r="Q511" s="84"/>
      <c r="R511" s="84"/>
      <c r="S511" s="84"/>
      <c r="T511" s="85"/>
      <c r="AT511" s="15" t="s">
        <v>192</v>
      </c>
      <c r="AU511" s="15" t="s">
        <v>91</v>
      </c>
    </row>
    <row r="512" s="12" customFormat="1">
      <c r="B512" s="239"/>
      <c r="C512" s="240"/>
      <c r="D512" s="235" t="s">
        <v>194</v>
      </c>
      <c r="E512" s="241" t="s">
        <v>1</v>
      </c>
      <c r="F512" s="242" t="s">
        <v>614</v>
      </c>
      <c r="G512" s="240"/>
      <c r="H512" s="243">
        <v>8120</v>
      </c>
      <c r="I512" s="244"/>
      <c r="J512" s="240"/>
      <c r="K512" s="240"/>
      <c r="L512" s="245"/>
      <c r="M512" s="246"/>
      <c r="N512" s="247"/>
      <c r="O512" s="247"/>
      <c r="P512" s="247"/>
      <c r="Q512" s="247"/>
      <c r="R512" s="247"/>
      <c r="S512" s="247"/>
      <c r="T512" s="248"/>
      <c r="AT512" s="249" t="s">
        <v>194</v>
      </c>
      <c r="AU512" s="249" t="s">
        <v>91</v>
      </c>
      <c r="AV512" s="12" t="s">
        <v>91</v>
      </c>
      <c r="AW512" s="12" t="s">
        <v>36</v>
      </c>
      <c r="AX512" s="12" t="s">
        <v>82</v>
      </c>
      <c r="AY512" s="249" t="s">
        <v>182</v>
      </c>
    </row>
    <row r="513" s="13" customFormat="1">
      <c r="B513" s="250"/>
      <c r="C513" s="251"/>
      <c r="D513" s="235" t="s">
        <v>194</v>
      </c>
      <c r="E513" s="252" t="s">
        <v>144</v>
      </c>
      <c r="F513" s="253" t="s">
        <v>196</v>
      </c>
      <c r="G513" s="251"/>
      <c r="H513" s="254">
        <v>8120</v>
      </c>
      <c r="I513" s="255"/>
      <c r="J513" s="251"/>
      <c r="K513" s="251"/>
      <c r="L513" s="256"/>
      <c r="M513" s="257"/>
      <c r="N513" s="258"/>
      <c r="O513" s="258"/>
      <c r="P513" s="258"/>
      <c r="Q513" s="258"/>
      <c r="R513" s="258"/>
      <c r="S513" s="258"/>
      <c r="T513" s="259"/>
      <c r="AT513" s="260" t="s">
        <v>194</v>
      </c>
      <c r="AU513" s="260" t="s">
        <v>91</v>
      </c>
      <c r="AV513" s="13" t="s">
        <v>188</v>
      </c>
      <c r="AW513" s="13" t="s">
        <v>36</v>
      </c>
      <c r="AX513" s="13" t="s">
        <v>82</v>
      </c>
      <c r="AY513" s="260" t="s">
        <v>182</v>
      </c>
    </row>
    <row r="514" s="12" customFormat="1">
      <c r="B514" s="239"/>
      <c r="C514" s="240"/>
      <c r="D514" s="235" t="s">
        <v>194</v>
      </c>
      <c r="E514" s="241" t="s">
        <v>1</v>
      </c>
      <c r="F514" s="242" t="s">
        <v>615</v>
      </c>
      <c r="G514" s="240"/>
      <c r="H514" s="243">
        <v>5684</v>
      </c>
      <c r="I514" s="244"/>
      <c r="J514" s="240"/>
      <c r="K514" s="240"/>
      <c r="L514" s="245"/>
      <c r="M514" s="246"/>
      <c r="N514" s="247"/>
      <c r="O514" s="247"/>
      <c r="P514" s="247"/>
      <c r="Q514" s="247"/>
      <c r="R514" s="247"/>
      <c r="S514" s="247"/>
      <c r="T514" s="248"/>
      <c r="AT514" s="249" t="s">
        <v>194</v>
      </c>
      <c r="AU514" s="249" t="s">
        <v>91</v>
      </c>
      <c r="AV514" s="12" t="s">
        <v>91</v>
      </c>
      <c r="AW514" s="12" t="s">
        <v>36</v>
      </c>
      <c r="AX514" s="12" t="s">
        <v>82</v>
      </c>
      <c r="AY514" s="249" t="s">
        <v>182</v>
      </c>
    </row>
    <row r="515" s="13" customFormat="1">
      <c r="B515" s="250"/>
      <c r="C515" s="251"/>
      <c r="D515" s="235" t="s">
        <v>194</v>
      </c>
      <c r="E515" s="252" t="s">
        <v>147</v>
      </c>
      <c r="F515" s="253" t="s">
        <v>196</v>
      </c>
      <c r="G515" s="251"/>
      <c r="H515" s="254">
        <v>5684</v>
      </c>
      <c r="I515" s="255"/>
      <c r="J515" s="251"/>
      <c r="K515" s="251"/>
      <c r="L515" s="256"/>
      <c r="M515" s="257"/>
      <c r="N515" s="258"/>
      <c r="O515" s="258"/>
      <c r="P515" s="258"/>
      <c r="Q515" s="258"/>
      <c r="R515" s="258"/>
      <c r="S515" s="258"/>
      <c r="T515" s="259"/>
      <c r="AT515" s="260" t="s">
        <v>194</v>
      </c>
      <c r="AU515" s="260" t="s">
        <v>91</v>
      </c>
      <c r="AV515" s="13" t="s">
        <v>188</v>
      </c>
      <c r="AW515" s="13" t="s">
        <v>36</v>
      </c>
      <c r="AX515" s="13" t="s">
        <v>82</v>
      </c>
      <c r="AY515" s="260" t="s">
        <v>182</v>
      </c>
    </row>
    <row r="516" s="12" customFormat="1">
      <c r="B516" s="239"/>
      <c r="C516" s="240"/>
      <c r="D516" s="235" t="s">
        <v>194</v>
      </c>
      <c r="E516" s="241" t="s">
        <v>1</v>
      </c>
      <c r="F516" s="242" t="s">
        <v>147</v>
      </c>
      <c r="G516" s="240"/>
      <c r="H516" s="243">
        <v>5684</v>
      </c>
      <c r="I516" s="244"/>
      <c r="J516" s="240"/>
      <c r="K516" s="240"/>
      <c r="L516" s="245"/>
      <c r="M516" s="246"/>
      <c r="N516" s="247"/>
      <c r="O516" s="247"/>
      <c r="P516" s="247"/>
      <c r="Q516" s="247"/>
      <c r="R516" s="247"/>
      <c r="S516" s="247"/>
      <c r="T516" s="248"/>
      <c r="AT516" s="249" t="s">
        <v>194</v>
      </c>
      <c r="AU516" s="249" t="s">
        <v>91</v>
      </c>
      <c r="AV516" s="12" t="s">
        <v>91</v>
      </c>
      <c r="AW516" s="12" t="s">
        <v>36</v>
      </c>
      <c r="AX516" s="12" t="s">
        <v>82</v>
      </c>
      <c r="AY516" s="249" t="s">
        <v>182</v>
      </c>
    </row>
    <row r="517" s="12" customFormat="1">
      <c r="B517" s="239"/>
      <c r="C517" s="240"/>
      <c r="D517" s="235" t="s">
        <v>194</v>
      </c>
      <c r="E517" s="241" t="s">
        <v>1</v>
      </c>
      <c r="F517" s="242" t="s">
        <v>616</v>
      </c>
      <c r="G517" s="240"/>
      <c r="H517" s="243">
        <v>2436</v>
      </c>
      <c r="I517" s="244"/>
      <c r="J517" s="240"/>
      <c r="K517" s="240"/>
      <c r="L517" s="245"/>
      <c r="M517" s="246"/>
      <c r="N517" s="247"/>
      <c r="O517" s="247"/>
      <c r="P517" s="247"/>
      <c r="Q517" s="247"/>
      <c r="R517" s="247"/>
      <c r="S517" s="247"/>
      <c r="T517" s="248"/>
      <c r="AT517" s="249" t="s">
        <v>194</v>
      </c>
      <c r="AU517" s="249" t="s">
        <v>91</v>
      </c>
      <c r="AV517" s="12" t="s">
        <v>91</v>
      </c>
      <c r="AW517" s="12" t="s">
        <v>36</v>
      </c>
      <c r="AX517" s="12" t="s">
        <v>82</v>
      </c>
      <c r="AY517" s="249" t="s">
        <v>182</v>
      </c>
    </row>
    <row r="518" s="12" customFormat="1">
      <c r="B518" s="239"/>
      <c r="C518" s="240"/>
      <c r="D518" s="235" t="s">
        <v>194</v>
      </c>
      <c r="E518" s="241" t="s">
        <v>1</v>
      </c>
      <c r="F518" s="242" t="s">
        <v>617</v>
      </c>
      <c r="G518" s="240"/>
      <c r="H518" s="243">
        <v>4</v>
      </c>
      <c r="I518" s="244"/>
      <c r="J518" s="240"/>
      <c r="K518" s="240"/>
      <c r="L518" s="245"/>
      <c r="M518" s="246"/>
      <c r="N518" s="247"/>
      <c r="O518" s="247"/>
      <c r="P518" s="247"/>
      <c r="Q518" s="247"/>
      <c r="R518" s="247"/>
      <c r="S518" s="247"/>
      <c r="T518" s="248"/>
      <c r="AT518" s="249" t="s">
        <v>194</v>
      </c>
      <c r="AU518" s="249" t="s">
        <v>91</v>
      </c>
      <c r="AV518" s="12" t="s">
        <v>91</v>
      </c>
      <c r="AW518" s="12" t="s">
        <v>36</v>
      </c>
      <c r="AX518" s="12" t="s">
        <v>82</v>
      </c>
      <c r="AY518" s="249" t="s">
        <v>182</v>
      </c>
    </row>
    <row r="519" s="12" customFormat="1">
      <c r="B519" s="239"/>
      <c r="C519" s="240"/>
      <c r="D519" s="235" t="s">
        <v>194</v>
      </c>
      <c r="E519" s="241" t="s">
        <v>1</v>
      </c>
      <c r="F519" s="242" t="s">
        <v>618</v>
      </c>
      <c r="G519" s="240"/>
      <c r="H519" s="243">
        <v>1650</v>
      </c>
      <c r="I519" s="244"/>
      <c r="J519" s="240"/>
      <c r="K519" s="240"/>
      <c r="L519" s="245"/>
      <c r="M519" s="246"/>
      <c r="N519" s="247"/>
      <c r="O519" s="247"/>
      <c r="P519" s="247"/>
      <c r="Q519" s="247"/>
      <c r="R519" s="247"/>
      <c r="S519" s="247"/>
      <c r="T519" s="248"/>
      <c r="AT519" s="249" t="s">
        <v>194</v>
      </c>
      <c r="AU519" s="249" t="s">
        <v>91</v>
      </c>
      <c r="AV519" s="12" t="s">
        <v>91</v>
      </c>
      <c r="AW519" s="12" t="s">
        <v>36</v>
      </c>
      <c r="AX519" s="12" t="s">
        <v>82</v>
      </c>
      <c r="AY519" s="249" t="s">
        <v>182</v>
      </c>
    </row>
    <row r="520" s="13" customFormat="1">
      <c r="B520" s="250"/>
      <c r="C520" s="251"/>
      <c r="D520" s="235" t="s">
        <v>194</v>
      </c>
      <c r="E520" s="252" t="s">
        <v>1</v>
      </c>
      <c r="F520" s="253" t="s">
        <v>196</v>
      </c>
      <c r="G520" s="251"/>
      <c r="H520" s="254">
        <v>9774</v>
      </c>
      <c r="I520" s="255"/>
      <c r="J520" s="251"/>
      <c r="K520" s="251"/>
      <c r="L520" s="256"/>
      <c r="M520" s="257"/>
      <c r="N520" s="258"/>
      <c r="O520" s="258"/>
      <c r="P520" s="258"/>
      <c r="Q520" s="258"/>
      <c r="R520" s="258"/>
      <c r="S520" s="258"/>
      <c r="T520" s="259"/>
      <c r="AT520" s="260" t="s">
        <v>194</v>
      </c>
      <c r="AU520" s="260" t="s">
        <v>91</v>
      </c>
      <c r="AV520" s="13" t="s">
        <v>188</v>
      </c>
      <c r="AW520" s="13" t="s">
        <v>36</v>
      </c>
      <c r="AX520" s="13" t="s">
        <v>14</v>
      </c>
      <c r="AY520" s="260" t="s">
        <v>182</v>
      </c>
    </row>
    <row r="521" s="1" customFormat="1" ht="24" customHeight="1">
      <c r="B521" s="36"/>
      <c r="C521" s="222" t="s">
        <v>619</v>
      </c>
      <c r="D521" s="222" t="s">
        <v>184</v>
      </c>
      <c r="E521" s="223" t="s">
        <v>620</v>
      </c>
      <c r="F521" s="224" t="s">
        <v>621</v>
      </c>
      <c r="G521" s="225" t="s">
        <v>110</v>
      </c>
      <c r="H521" s="226">
        <v>1218</v>
      </c>
      <c r="I521" s="227"/>
      <c r="J521" s="228">
        <f>ROUND(I521*H521,2)</f>
        <v>0</v>
      </c>
      <c r="K521" s="224" t="s">
        <v>1</v>
      </c>
      <c r="L521" s="41"/>
      <c r="M521" s="229" t="s">
        <v>1</v>
      </c>
      <c r="N521" s="230" t="s">
        <v>47</v>
      </c>
      <c r="O521" s="84"/>
      <c r="P521" s="231">
        <f>O521*H521</f>
        <v>0</v>
      </c>
      <c r="Q521" s="231">
        <v>1.0000000000000001E-05</v>
      </c>
      <c r="R521" s="231">
        <f>Q521*H521</f>
        <v>0.012180000000000002</v>
      </c>
      <c r="S521" s="231">
        <v>0</v>
      </c>
      <c r="T521" s="232">
        <f>S521*H521</f>
        <v>0</v>
      </c>
      <c r="AR521" s="233" t="s">
        <v>188</v>
      </c>
      <c r="AT521" s="233" t="s">
        <v>184</v>
      </c>
      <c r="AU521" s="233" t="s">
        <v>91</v>
      </c>
      <c r="AY521" s="15" t="s">
        <v>182</v>
      </c>
      <c r="BE521" s="234">
        <f>IF(N521="základní",J521,0)</f>
        <v>0</v>
      </c>
      <c r="BF521" s="234">
        <f>IF(N521="snížená",J521,0)</f>
        <v>0</v>
      </c>
      <c r="BG521" s="234">
        <f>IF(N521="zákl. přenesená",J521,0)</f>
        <v>0</v>
      </c>
      <c r="BH521" s="234">
        <f>IF(N521="sníž. přenesená",J521,0)</f>
        <v>0</v>
      </c>
      <c r="BI521" s="234">
        <f>IF(N521="nulová",J521,0)</f>
        <v>0</v>
      </c>
      <c r="BJ521" s="15" t="s">
        <v>14</v>
      </c>
      <c r="BK521" s="234">
        <f>ROUND(I521*H521,2)</f>
        <v>0</v>
      </c>
      <c r="BL521" s="15" t="s">
        <v>188</v>
      </c>
      <c r="BM521" s="233" t="s">
        <v>622</v>
      </c>
    </row>
    <row r="522" s="1" customFormat="1">
      <c r="B522" s="36"/>
      <c r="C522" s="37"/>
      <c r="D522" s="235" t="s">
        <v>190</v>
      </c>
      <c r="E522" s="37"/>
      <c r="F522" s="236" t="s">
        <v>623</v>
      </c>
      <c r="G522" s="37"/>
      <c r="H522" s="37"/>
      <c r="I522" s="138"/>
      <c r="J522" s="37"/>
      <c r="K522" s="37"/>
      <c r="L522" s="41"/>
      <c r="M522" s="237"/>
      <c r="N522" s="84"/>
      <c r="O522" s="84"/>
      <c r="P522" s="84"/>
      <c r="Q522" s="84"/>
      <c r="R522" s="84"/>
      <c r="S522" s="84"/>
      <c r="T522" s="85"/>
      <c r="AT522" s="15" t="s">
        <v>190</v>
      </c>
      <c r="AU522" s="15" t="s">
        <v>91</v>
      </c>
    </row>
    <row r="523" s="1" customFormat="1">
      <c r="B523" s="36"/>
      <c r="C523" s="37"/>
      <c r="D523" s="235" t="s">
        <v>192</v>
      </c>
      <c r="E523" s="37"/>
      <c r="F523" s="238" t="s">
        <v>613</v>
      </c>
      <c r="G523" s="37"/>
      <c r="H523" s="37"/>
      <c r="I523" s="138"/>
      <c r="J523" s="37"/>
      <c r="K523" s="37"/>
      <c r="L523" s="41"/>
      <c r="M523" s="237"/>
      <c r="N523" s="84"/>
      <c r="O523" s="84"/>
      <c r="P523" s="84"/>
      <c r="Q523" s="84"/>
      <c r="R523" s="84"/>
      <c r="S523" s="84"/>
      <c r="T523" s="85"/>
      <c r="AT523" s="15" t="s">
        <v>192</v>
      </c>
      <c r="AU523" s="15" t="s">
        <v>91</v>
      </c>
    </row>
    <row r="524" s="12" customFormat="1">
      <c r="B524" s="239"/>
      <c r="C524" s="240"/>
      <c r="D524" s="235" t="s">
        <v>194</v>
      </c>
      <c r="E524" s="241" t="s">
        <v>1</v>
      </c>
      <c r="F524" s="242" t="s">
        <v>624</v>
      </c>
      <c r="G524" s="240"/>
      <c r="H524" s="243">
        <v>1218</v>
      </c>
      <c r="I524" s="244"/>
      <c r="J524" s="240"/>
      <c r="K524" s="240"/>
      <c r="L524" s="245"/>
      <c r="M524" s="246"/>
      <c r="N524" s="247"/>
      <c r="O524" s="247"/>
      <c r="P524" s="247"/>
      <c r="Q524" s="247"/>
      <c r="R524" s="247"/>
      <c r="S524" s="247"/>
      <c r="T524" s="248"/>
      <c r="AT524" s="249" t="s">
        <v>194</v>
      </c>
      <c r="AU524" s="249" t="s">
        <v>91</v>
      </c>
      <c r="AV524" s="12" t="s">
        <v>91</v>
      </c>
      <c r="AW524" s="12" t="s">
        <v>36</v>
      </c>
      <c r="AX524" s="12" t="s">
        <v>82</v>
      </c>
      <c r="AY524" s="249" t="s">
        <v>182</v>
      </c>
    </row>
    <row r="525" s="13" customFormat="1">
      <c r="B525" s="250"/>
      <c r="C525" s="251"/>
      <c r="D525" s="235" t="s">
        <v>194</v>
      </c>
      <c r="E525" s="252" t="s">
        <v>150</v>
      </c>
      <c r="F525" s="253" t="s">
        <v>196</v>
      </c>
      <c r="G525" s="251"/>
      <c r="H525" s="254">
        <v>1218</v>
      </c>
      <c r="I525" s="255"/>
      <c r="J525" s="251"/>
      <c r="K525" s="251"/>
      <c r="L525" s="256"/>
      <c r="M525" s="257"/>
      <c r="N525" s="258"/>
      <c r="O525" s="258"/>
      <c r="P525" s="258"/>
      <c r="Q525" s="258"/>
      <c r="R525" s="258"/>
      <c r="S525" s="258"/>
      <c r="T525" s="259"/>
      <c r="AT525" s="260" t="s">
        <v>194</v>
      </c>
      <c r="AU525" s="260" t="s">
        <v>91</v>
      </c>
      <c r="AV525" s="13" t="s">
        <v>188</v>
      </c>
      <c r="AW525" s="13" t="s">
        <v>36</v>
      </c>
      <c r="AX525" s="13" t="s">
        <v>14</v>
      </c>
      <c r="AY525" s="260" t="s">
        <v>182</v>
      </c>
    </row>
    <row r="526" s="1" customFormat="1" ht="24" customHeight="1">
      <c r="B526" s="36"/>
      <c r="C526" s="222" t="s">
        <v>625</v>
      </c>
      <c r="D526" s="222" t="s">
        <v>184</v>
      </c>
      <c r="E526" s="223" t="s">
        <v>626</v>
      </c>
      <c r="F526" s="224" t="s">
        <v>627</v>
      </c>
      <c r="G526" s="225" t="s">
        <v>110</v>
      </c>
      <c r="H526" s="226">
        <v>9774</v>
      </c>
      <c r="I526" s="227"/>
      <c r="J526" s="228">
        <f>ROUND(I526*H526,2)</f>
        <v>0</v>
      </c>
      <c r="K526" s="224" t="s">
        <v>187</v>
      </c>
      <c r="L526" s="41"/>
      <c r="M526" s="229" t="s">
        <v>1</v>
      </c>
      <c r="N526" s="230" t="s">
        <v>47</v>
      </c>
      <c r="O526" s="84"/>
      <c r="P526" s="231">
        <f>O526*H526</f>
        <v>0</v>
      </c>
      <c r="Q526" s="231">
        <v>0.00027999999999999998</v>
      </c>
      <c r="R526" s="231">
        <f>Q526*H526</f>
        <v>2.7367199999999996</v>
      </c>
      <c r="S526" s="231">
        <v>0</v>
      </c>
      <c r="T526" s="232">
        <f>S526*H526</f>
        <v>0</v>
      </c>
      <c r="AR526" s="233" t="s">
        <v>188</v>
      </c>
      <c r="AT526" s="233" t="s">
        <v>184</v>
      </c>
      <c r="AU526" s="233" t="s">
        <v>91</v>
      </c>
      <c r="AY526" s="15" t="s">
        <v>182</v>
      </c>
      <c r="BE526" s="234">
        <f>IF(N526="základní",J526,0)</f>
        <v>0</v>
      </c>
      <c r="BF526" s="234">
        <f>IF(N526="snížená",J526,0)</f>
        <v>0</v>
      </c>
      <c r="BG526" s="234">
        <f>IF(N526="zákl. přenesená",J526,0)</f>
        <v>0</v>
      </c>
      <c r="BH526" s="234">
        <f>IF(N526="sníž. přenesená",J526,0)</f>
        <v>0</v>
      </c>
      <c r="BI526" s="234">
        <f>IF(N526="nulová",J526,0)</f>
        <v>0</v>
      </c>
      <c r="BJ526" s="15" t="s">
        <v>14</v>
      </c>
      <c r="BK526" s="234">
        <f>ROUND(I526*H526,2)</f>
        <v>0</v>
      </c>
      <c r="BL526" s="15" t="s">
        <v>188</v>
      </c>
      <c r="BM526" s="233" t="s">
        <v>628</v>
      </c>
    </row>
    <row r="527" s="1" customFormat="1">
      <c r="B527" s="36"/>
      <c r="C527" s="37"/>
      <c r="D527" s="235" t="s">
        <v>190</v>
      </c>
      <c r="E527" s="37"/>
      <c r="F527" s="236" t="s">
        <v>629</v>
      </c>
      <c r="G527" s="37"/>
      <c r="H527" s="37"/>
      <c r="I527" s="138"/>
      <c r="J527" s="37"/>
      <c r="K527" s="37"/>
      <c r="L527" s="41"/>
      <c r="M527" s="237"/>
      <c r="N527" s="84"/>
      <c r="O527" s="84"/>
      <c r="P527" s="84"/>
      <c r="Q527" s="84"/>
      <c r="R527" s="84"/>
      <c r="S527" s="84"/>
      <c r="T527" s="85"/>
      <c r="AT527" s="15" t="s">
        <v>190</v>
      </c>
      <c r="AU527" s="15" t="s">
        <v>91</v>
      </c>
    </row>
    <row r="528" s="1" customFormat="1">
      <c r="B528" s="36"/>
      <c r="C528" s="37"/>
      <c r="D528" s="235" t="s">
        <v>192</v>
      </c>
      <c r="E528" s="37"/>
      <c r="F528" s="238" t="s">
        <v>630</v>
      </c>
      <c r="G528" s="37"/>
      <c r="H528" s="37"/>
      <c r="I528" s="138"/>
      <c r="J528" s="37"/>
      <c r="K528" s="37"/>
      <c r="L528" s="41"/>
      <c r="M528" s="237"/>
      <c r="N528" s="84"/>
      <c r="O528" s="84"/>
      <c r="P528" s="84"/>
      <c r="Q528" s="84"/>
      <c r="R528" s="84"/>
      <c r="S528" s="84"/>
      <c r="T528" s="85"/>
      <c r="AT528" s="15" t="s">
        <v>192</v>
      </c>
      <c r="AU528" s="15" t="s">
        <v>91</v>
      </c>
    </row>
    <row r="529" s="1" customFormat="1">
      <c r="B529" s="36"/>
      <c r="C529" s="37"/>
      <c r="D529" s="235" t="s">
        <v>330</v>
      </c>
      <c r="E529" s="37"/>
      <c r="F529" s="238" t="s">
        <v>373</v>
      </c>
      <c r="G529" s="37"/>
      <c r="H529" s="37"/>
      <c r="I529" s="138"/>
      <c r="J529" s="37"/>
      <c r="K529" s="37"/>
      <c r="L529" s="41"/>
      <c r="M529" s="237"/>
      <c r="N529" s="84"/>
      <c r="O529" s="84"/>
      <c r="P529" s="84"/>
      <c r="Q529" s="84"/>
      <c r="R529" s="84"/>
      <c r="S529" s="84"/>
      <c r="T529" s="85"/>
      <c r="AT529" s="15" t="s">
        <v>330</v>
      </c>
      <c r="AU529" s="15" t="s">
        <v>91</v>
      </c>
    </row>
    <row r="530" s="12" customFormat="1">
      <c r="B530" s="239"/>
      <c r="C530" s="240"/>
      <c r="D530" s="235" t="s">
        <v>194</v>
      </c>
      <c r="E530" s="241" t="s">
        <v>1</v>
      </c>
      <c r="F530" s="242" t="s">
        <v>147</v>
      </c>
      <c r="G530" s="240"/>
      <c r="H530" s="243">
        <v>5684</v>
      </c>
      <c r="I530" s="244"/>
      <c r="J530" s="240"/>
      <c r="K530" s="240"/>
      <c r="L530" s="245"/>
      <c r="M530" s="246"/>
      <c r="N530" s="247"/>
      <c r="O530" s="247"/>
      <c r="P530" s="247"/>
      <c r="Q530" s="247"/>
      <c r="R530" s="247"/>
      <c r="S530" s="247"/>
      <c r="T530" s="248"/>
      <c r="AT530" s="249" t="s">
        <v>194</v>
      </c>
      <c r="AU530" s="249" t="s">
        <v>91</v>
      </c>
      <c r="AV530" s="12" t="s">
        <v>91</v>
      </c>
      <c r="AW530" s="12" t="s">
        <v>36</v>
      </c>
      <c r="AX530" s="12" t="s">
        <v>82</v>
      </c>
      <c r="AY530" s="249" t="s">
        <v>182</v>
      </c>
    </row>
    <row r="531" s="12" customFormat="1">
      <c r="B531" s="239"/>
      <c r="C531" s="240"/>
      <c r="D531" s="235" t="s">
        <v>194</v>
      </c>
      <c r="E531" s="241" t="s">
        <v>1</v>
      </c>
      <c r="F531" s="242" t="s">
        <v>616</v>
      </c>
      <c r="G531" s="240"/>
      <c r="H531" s="243">
        <v>2436</v>
      </c>
      <c r="I531" s="244"/>
      <c r="J531" s="240"/>
      <c r="K531" s="240"/>
      <c r="L531" s="245"/>
      <c r="M531" s="246"/>
      <c r="N531" s="247"/>
      <c r="O531" s="247"/>
      <c r="P531" s="247"/>
      <c r="Q531" s="247"/>
      <c r="R531" s="247"/>
      <c r="S531" s="247"/>
      <c r="T531" s="248"/>
      <c r="AT531" s="249" t="s">
        <v>194</v>
      </c>
      <c r="AU531" s="249" t="s">
        <v>91</v>
      </c>
      <c r="AV531" s="12" t="s">
        <v>91</v>
      </c>
      <c r="AW531" s="12" t="s">
        <v>36</v>
      </c>
      <c r="AX531" s="12" t="s">
        <v>82</v>
      </c>
      <c r="AY531" s="249" t="s">
        <v>182</v>
      </c>
    </row>
    <row r="532" s="12" customFormat="1">
      <c r="B532" s="239"/>
      <c r="C532" s="240"/>
      <c r="D532" s="235" t="s">
        <v>194</v>
      </c>
      <c r="E532" s="241" t="s">
        <v>1</v>
      </c>
      <c r="F532" s="242" t="s">
        <v>617</v>
      </c>
      <c r="G532" s="240"/>
      <c r="H532" s="243">
        <v>4</v>
      </c>
      <c r="I532" s="244"/>
      <c r="J532" s="240"/>
      <c r="K532" s="240"/>
      <c r="L532" s="245"/>
      <c r="M532" s="246"/>
      <c r="N532" s="247"/>
      <c r="O532" s="247"/>
      <c r="P532" s="247"/>
      <c r="Q532" s="247"/>
      <c r="R532" s="247"/>
      <c r="S532" s="247"/>
      <c r="T532" s="248"/>
      <c r="AT532" s="249" t="s">
        <v>194</v>
      </c>
      <c r="AU532" s="249" t="s">
        <v>91</v>
      </c>
      <c r="AV532" s="12" t="s">
        <v>91</v>
      </c>
      <c r="AW532" s="12" t="s">
        <v>36</v>
      </c>
      <c r="AX532" s="12" t="s">
        <v>82</v>
      </c>
      <c r="AY532" s="249" t="s">
        <v>182</v>
      </c>
    </row>
    <row r="533" s="12" customFormat="1">
      <c r="B533" s="239"/>
      <c r="C533" s="240"/>
      <c r="D533" s="235" t="s">
        <v>194</v>
      </c>
      <c r="E533" s="241" t="s">
        <v>1</v>
      </c>
      <c r="F533" s="242" t="s">
        <v>618</v>
      </c>
      <c r="G533" s="240"/>
      <c r="H533" s="243">
        <v>1650</v>
      </c>
      <c r="I533" s="244"/>
      <c r="J533" s="240"/>
      <c r="K533" s="240"/>
      <c r="L533" s="245"/>
      <c r="M533" s="246"/>
      <c r="N533" s="247"/>
      <c r="O533" s="247"/>
      <c r="P533" s="247"/>
      <c r="Q533" s="247"/>
      <c r="R533" s="247"/>
      <c r="S533" s="247"/>
      <c r="T533" s="248"/>
      <c r="AT533" s="249" t="s">
        <v>194</v>
      </c>
      <c r="AU533" s="249" t="s">
        <v>91</v>
      </c>
      <c r="AV533" s="12" t="s">
        <v>91</v>
      </c>
      <c r="AW533" s="12" t="s">
        <v>36</v>
      </c>
      <c r="AX533" s="12" t="s">
        <v>82</v>
      </c>
      <c r="AY533" s="249" t="s">
        <v>182</v>
      </c>
    </row>
    <row r="534" s="13" customFormat="1">
      <c r="B534" s="250"/>
      <c r="C534" s="251"/>
      <c r="D534" s="235" t="s">
        <v>194</v>
      </c>
      <c r="E534" s="252" t="s">
        <v>1</v>
      </c>
      <c r="F534" s="253" t="s">
        <v>196</v>
      </c>
      <c r="G534" s="251"/>
      <c r="H534" s="254">
        <v>9774</v>
      </c>
      <c r="I534" s="255"/>
      <c r="J534" s="251"/>
      <c r="K534" s="251"/>
      <c r="L534" s="256"/>
      <c r="M534" s="257"/>
      <c r="N534" s="258"/>
      <c r="O534" s="258"/>
      <c r="P534" s="258"/>
      <c r="Q534" s="258"/>
      <c r="R534" s="258"/>
      <c r="S534" s="258"/>
      <c r="T534" s="259"/>
      <c r="AT534" s="260" t="s">
        <v>194</v>
      </c>
      <c r="AU534" s="260" t="s">
        <v>91</v>
      </c>
      <c r="AV534" s="13" t="s">
        <v>188</v>
      </c>
      <c r="AW534" s="13" t="s">
        <v>36</v>
      </c>
      <c r="AX534" s="13" t="s">
        <v>14</v>
      </c>
      <c r="AY534" s="260" t="s">
        <v>182</v>
      </c>
    </row>
    <row r="535" s="1" customFormat="1" ht="24" customHeight="1">
      <c r="B535" s="36"/>
      <c r="C535" s="222" t="s">
        <v>631</v>
      </c>
      <c r="D535" s="222" t="s">
        <v>184</v>
      </c>
      <c r="E535" s="223" t="s">
        <v>632</v>
      </c>
      <c r="F535" s="224" t="s">
        <v>633</v>
      </c>
      <c r="G535" s="225" t="s">
        <v>110</v>
      </c>
      <c r="H535" s="226">
        <v>1218</v>
      </c>
      <c r="I535" s="227"/>
      <c r="J535" s="228">
        <f>ROUND(I535*H535,2)</f>
        <v>0</v>
      </c>
      <c r="K535" s="224" t="s">
        <v>1</v>
      </c>
      <c r="L535" s="41"/>
      <c r="M535" s="229" t="s">
        <v>1</v>
      </c>
      <c r="N535" s="230" t="s">
        <v>47</v>
      </c>
      <c r="O535" s="84"/>
      <c r="P535" s="231">
        <f>O535*H535</f>
        <v>0</v>
      </c>
      <c r="Q535" s="231">
        <v>0.00088000000000000003</v>
      </c>
      <c r="R535" s="231">
        <f>Q535*H535</f>
        <v>1.0718400000000001</v>
      </c>
      <c r="S535" s="231">
        <v>0</v>
      </c>
      <c r="T535" s="232">
        <f>S535*H535</f>
        <v>0</v>
      </c>
      <c r="AR535" s="233" t="s">
        <v>188</v>
      </c>
      <c r="AT535" s="233" t="s">
        <v>184</v>
      </c>
      <c r="AU535" s="233" t="s">
        <v>91</v>
      </c>
      <c r="AY535" s="15" t="s">
        <v>182</v>
      </c>
      <c r="BE535" s="234">
        <f>IF(N535="základní",J535,0)</f>
        <v>0</v>
      </c>
      <c r="BF535" s="234">
        <f>IF(N535="snížená",J535,0)</f>
        <v>0</v>
      </c>
      <c r="BG535" s="234">
        <f>IF(N535="zákl. přenesená",J535,0)</f>
        <v>0</v>
      </c>
      <c r="BH535" s="234">
        <f>IF(N535="sníž. přenesená",J535,0)</f>
        <v>0</v>
      </c>
      <c r="BI535" s="234">
        <f>IF(N535="nulová",J535,0)</f>
        <v>0</v>
      </c>
      <c r="BJ535" s="15" t="s">
        <v>14</v>
      </c>
      <c r="BK535" s="234">
        <f>ROUND(I535*H535,2)</f>
        <v>0</v>
      </c>
      <c r="BL535" s="15" t="s">
        <v>188</v>
      </c>
      <c r="BM535" s="233" t="s">
        <v>634</v>
      </c>
    </row>
    <row r="536" s="1" customFormat="1">
      <c r="B536" s="36"/>
      <c r="C536" s="37"/>
      <c r="D536" s="235" t="s">
        <v>190</v>
      </c>
      <c r="E536" s="37"/>
      <c r="F536" s="236" t="s">
        <v>635</v>
      </c>
      <c r="G536" s="37"/>
      <c r="H536" s="37"/>
      <c r="I536" s="138"/>
      <c r="J536" s="37"/>
      <c r="K536" s="37"/>
      <c r="L536" s="41"/>
      <c r="M536" s="237"/>
      <c r="N536" s="84"/>
      <c r="O536" s="84"/>
      <c r="P536" s="84"/>
      <c r="Q536" s="84"/>
      <c r="R536" s="84"/>
      <c r="S536" s="84"/>
      <c r="T536" s="85"/>
      <c r="AT536" s="15" t="s">
        <v>190</v>
      </c>
      <c r="AU536" s="15" t="s">
        <v>91</v>
      </c>
    </row>
    <row r="537" s="1" customFormat="1">
      <c r="B537" s="36"/>
      <c r="C537" s="37"/>
      <c r="D537" s="235" t="s">
        <v>192</v>
      </c>
      <c r="E537" s="37"/>
      <c r="F537" s="238" t="s">
        <v>630</v>
      </c>
      <c r="G537" s="37"/>
      <c r="H537" s="37"/>
      <c r="I537" s="138"/>
      <c r="J537" s="37"/>
      <c r="K537" s="37"/>
      <c r="L537" s="41"/>
      <c r="M537" s="237"/>
      <c r="N537" s="84"/>
      <c r="O537" s="84"/>
      <c r="P537" s="84"/>
      <c r="Q537" s="84"/>
      <c r="R537" s="84"/>
      <c r="S537" s="84"/>
      <c r="T537" s="85"/>
      <c r="AT537" s="15" t="s">
        <v>192</v>
      </c>
      <c r="AU537" s="15" t="s">
        <v>91</v>
      </c>
    </row>
    <row r="538" s="1" customFormat="1">
      <c r="B538" s="36"/>
      <c r="C538" s="37"/>
      <c r="D538" s="235" t="s">
        <v>330</v>
      </c>
      <c r="E538" s="37"/>
      <c r="F538" s="238" t="s">
        <v>373</v>
      </c>
      <c r="G538" s="37"/>
      <c r="H538" s="37"/>
      <c r="I538" s="138"/>
      <c r="J538" s="37"/>
      <c r="K538" s="37"/>
      <c r="L538" s="41"/>
      <c r="M538" s="237"/>
      <c r="N538" s="84"/>
      <c r="O538" s="84"/>
      <c r="P538" s="84"/>
      <c r="Q538" s="84"/>
      <c r="R538" s="84"/>
      <c r="S538" s="84"/>
      <c r="T538" s="85"/>
      <c r="AT538" s="15" t="s">
        <v>330</v>
      </c>
      <c r="AU538" s="15" t="s">
        <v>91</v>
      </c>
    </row>
    <row r="539" s="12" customFormat="1">
      <c r="B539" s="239"/>
      <c r="C539" s="240"/>
      <c r="D539" s="235" t="s">
        <v>194</v>
      </c>
      <c r="E539" s="241" t="s">
        <v>1</v>
      </c>
      <c r="F539" s="242" t="s">
        <v>150</v>
      </c>
      <c r="G539" s="240"/>
      <c r="H539" s="243">
        <v>1218</v>
      </c>
      <c r="I539" s="244"/>
      <c r="J539" s="240"/>
      <c r="K539" s="240"/>
      <c r="L539" s="245"/>
      <c r="M539" s="246"/>
      <c r="N539" s="247"/>
      <c r="O539" s="247"/>
      <c r="P539" s="247"/>
      <c r="Q539" s="247"/>
      <c r="R539" s="247"/>
      <c r="S539" s="247"/>
      <c r="T539" s="248"/>
      <c r="AT539" s="249" t="s">
        <v>194</v>
      </c>
      <c r="AU539" s="249" t="s">
        <v>91</v>
      </c>
      <c r="AV539" s="12" t="s">
        <v>91</v>
      </c>
      <c r="AW539" s="12" t="s">
        <v>36</v>
      </c>
      <c r="AX539" s="12" t="s">
        <v>82</v>
      </c>
      <c r="AY539" s="249" t="s">
        <v>182</v>
      </c>
    </row>
    <row r="540" s="13" customFormat="1">
      <c r="B540" s="250"/>
      <c r="C540" s="251"/>
      <c r="D540" s="235" t="s">
        <v>194</v>
      </c>
      <c r="E540" s="252" t="s">
        <v>1</v>
      </c>
      <c r="F540" s="253" t="s">
        <v>196</v>
      </c>
      <c r="G540" s="251"/>
      <c r="H540" s="254">
        <v>1218</v>
      </c>
      <c r="I540" s="255"/>
      <c r="J540" s="251"/>
      <c r="K540" s="251"/>
      <c r="L540" s="256"/>
      <c r="M540" s="257"/>
      <c r="N540" s="258"/>
      <c r="O540" s="258"/>
      <c r="P540" s="258"/>
      <c r="Q540" s="258"/>
      <c r="R540" s="258"/>
      <c r="S540" s="258"/>
      <c r="T540" s="259"/>
      <c r="AT540" s="260" t="s">
        <v>194</v>
      </c>
      <c r="AU540" s="260" t="s">
        <v>91</v>
      </c>
      <c r="AV540" s="13" t="s">
        <v>188</v>
      </c>
      <c r="AW540" s="13" t="s">
        <v>36</v>
      </c>
      <c r="AX540" s="13" t="s">
        <v>14</v>
      </c>
      <c r="AY540" s="260" t="s">
        <v>182</v>
      </c>
    </row>
    <row r="541" s="1" customFormat="1" ht="24" customHeight="1">
      <c r="B541" s="36"/>
      <c r="C541" s="222" t="s">
        <v>636</v>
      </c>
      <c r="D541" s="222" t="s">
        <v>184</v>
      </c>
      <c r="E541" s="223" t="s">
        <v>637</v>
      </c>
      <c r="F541" s="224" t="s">
        <v>638</v>
      </c>
      <c r="G541" s="225" t="s">
        <v>114</v>
      </c>
      <c r="H541" s="226">
        <v>1827</v>
      </c>
      <c r="I541" s="227"/>
      <c r="J541" s="228">
        <f>ROUND(I541*H541,2)</f>
        <v>0</v>
      </c>
      <c r="K541" s="224" t="s">
        <v>187</v>
      </c>
      <c r="L541" s="41"/>
      <c r="M541" s="229" t="s">
        <v>1</v>
      </c>
      <c r="N541" s="230" t="s">
        <v>47</v>
      </c>
      <c r="O541" s="84"/>
      <c r="P541" s="231">
        <f>O541*H541</f>
        <v>0</v>
      </c>
      <c r="Q541" s="231">
        <v>0.013860000000000001</v>
      </c>
      <c r="R541" s="231">
        <f>Q541*H541</f>
        <v>25.322220000000002</v>
      </c>
      <c r="S541" s="231">
        <v>0</v>
      </c>
      <c r="T541" s="232">
        <f>S541*H541</f>
        <v>0</v>
      </c>
      <c r="AR541" s="233" t="s">
        <v>188</v>
      </c>
      <c r="AT541" s="233" t="s">
        <v>184</v>
      </c>
      <c r="AU541" s="233" t="s">
        <v>91</v>
      </c>
      <c r="AY541" s="15" t="s">
        <v>182</v>
      </c>
      <c r="BE541" s="234">
        <f>IF(N541="základní",J541,0)</f>
        <v>0</v>
      </c>
      <c r="BF541" s="234">
        <f>IF(N541="snížená",J541,0)</f>
        <v>0</v>
      </c>
      <c r="BG541" s="234">
        <f>IF(N541="zákl. přenesená",J541,0)</f>
        <v>0</v>
      </c>
      <c r="BH541" s="234">
        <f>IF(N541="sníž. přenesená",J541,0)</f>
        <v>0</v>
      </c>
      <c r="BI541" s="234">
        <f>IF(N541="nulová",J541,0)</f>
        <v>0</v>
      </c>
      <c r="BJ541" s="15" t="s">
        <v>14</v>
      </c>
      <c r="BK541" s="234">
        <f>ROUND(I541*H541,2)</f>
        <v>0</v>
      </c>
      <c r="BL541" s="15" t="s">
        <v>188</v>
      </c>
      <c r="BM541" s="233" t="s">
        <v>639</v>
      </c>
    </row>
    <row r="542" s="1" customFormat="1">
      <c r="B542" s="36"/>
      <c r="C542" s="37"/>
      <c r="D542" s="235" t="s">
        <v>190</v>
      </c>
      <c r="E542" s="37"/>
      <c r="F542" s="236" t="s">
        <v>638</v>
      </c>
      <c r="G542" s="37"/>
      <c r="H542" s="37"/>
      <c r="I542" s="138"/>
      <c r="J542" s="37"/>
      <c r="K542" s="37"/>
      <c r="L542" s="41"/>
      <c r="M542" s="237"/>
      <c r="N542" s="84"/>
      <c r="O542" s="84"/>
      <c r="P542" s="84"/>
      <c r="Q542" s="84"/>
      <c r="R542" s="84"/>
      <c r="S542" s="84"/>
      <c r="T542" s="85"/>
      <c r="AT542" s="15" t="s">
        <v>190</v>
      </c>
      <c r="AU542" s="15" t="s">
        <v>91</v>
      </c>
    </row>
    <row r="543" s="1" customFormat="1">
      <c r="B543" s="36"/>
      <c r="C543" s="37"/>
      <c r="D543" s="235" t="s">
        <v>192</v>
      </c>
      <c r="E543" s="37"/>
      <c r="F543" s="238" t="s">
        <v>640</v>
      </c>
      <c r="G543" s="37"/>
      <c r="H543" s="37"/>
      <c r="I543" s="138"/>
      <c r="J543" s="37"/>
      <c r="K543" s="37"/>
      <c r="L543" s="41"/>
      <c r="M543" s="237"/>
      <c r="N543" s="84"/>
      <c r="O543" s="84"/>
      <c r="P543" s="84"/>
      <c r="Q543" s="84"/>
      <c r="R543" s="84"/>
      <c r="S543" s="84"/>
      <c r="T543" s="85"/>
      <c r="AT543" s="15" t="s">
        <v>192</v>
      </c>
      <c r="AU543" s="15" t="s">
        <v>91</v>
      </c>
    </row>
    <row r="544" s="12" customFormat="1">
      <c r="B544" s="239"/>
      <c r="C544" s="240"/>
      <c r="D544" s="235" t="s">
        <v>194</v>
      </c>
      <c r="E544" s="241" t="s">
        <v>1</v>
      </c>
      <c r="F544" s="242" t="s">
        <v>367</v>
      </c>
      <c r="G544" s="240"/>
      <c r="H544" s="243">
        <v>1827</v>
      </c>
      <c r="I544" s="244"/>
      <c r="J544" s="240"/>
      <c r="K544" s="240"/>
      <c r="L544" s="245"/>
      <c r="M544" s="246"/>
      <c r="N544" s="247"/>
      <c r="O544" s="247"/>
      <c r="P544" s="247"/>
      <c r="Q544" s="247"/>
      <c r="R544" s="247"/>
      <c r="S544" s="247"/>
      <c r="T544" s="248"/>
      <c r="AT544" s="249" t="s">
        <v>194</v>
      </c>
      <c r="AU544" s="249" t="s">
        <v>91</v>
      </c>
      <c r="AV544" s="12" t="s">
        <v>91</v>
      </c>
      <c r="AW544" s="12" t="s">
        <v>36</v>
      </c>
      <c r="AX544" s="12" t="s">
        <v>82</v>
      </c>
      <c r="AY544" s="249" t="s">
        <v>182</v>
      </c>
    </row>
    <row r="545" s="13" customFormat="1">
      <c r="B545" s="250"/>
      <c r="C545" s="251"/>
      <c r="D545" s="235" t="s">
        <v>194</v>
      </c>
      <c r="E545" s="252" t="s">
        <v>1</v>
      </c>
      <c r="F545" s="253" t="s">
        <v>196</v>
      </c>
      <c r="G545" s="251"/>
      <c r="H545" s="254">
        <v>1827</v>
      </c>
      <c r="I545" s="255"/>
      <c r="J545" s="251"/>
      <c r="K545" s="251"/>
      <c r="L545" s="256"/>
      <c r="M545" s="257"/>
      <c r="N545" s="258"/>
      <c r="O545" s="258"/>
      <c r="P545" s="258"/>
      <c r="Q545" s="258"/>
      <c r="R545" s="258"/>
      <c r="S545" s="258"/>
      <c r="T545" s="259"/>
      <c r="AT545" s="260" t="s">
        <v>194</v>
      </c>
      <c r="AU545" s="260" t="s">
        <v>91</v>
      </c>
      <c r="AV545" s="13" t="s">
        <v>188</v>
      </c>
      <c r="AW545" s="13" t="s">
        <v>36</v>
      </c>
      <c r="AX545" s="13" t="s">
        <v>14</v>
      </c>
      <c r="AY545" s="260" t="s">
        <v>182</v>
      </c>
    </row>
    <row r="546" s="1" customFormat="1" ht="24" customHeight="1">
      <c r="B546" s="36"/>
      <c r="C546" s="222" t="s">
        <v>641</v>
      </c>
      <c r="D546" s="222" t="s">
        <v>184</v>
      </c>
      <c r="E546" s="223" t="s">
        <v>642</v>
      </c>
      <c r="F546" s="224" t="s">
        <v>643</v>
      </c>
      <c r="G546" s="225" t="s">
        <v>114</v>
      </c>
      <c r="H546" s="226">
        <v>2436</v>
      </c>
      <c r="I546" s="227"/>
      <c r="J546" s="228">
        <f>ROUND(I546*H546,2)</f>
        <v>0</v>
      </c>
      <c r="K546" s="224" t="s">
        <v>187</v>
      </c>
      <c r="L546" s="41"/>
      <c r="M546" s="229" t="s">
        <v>1</v>
      </c>
      <c r="N546" s="230" t="s">
        <v>47</v>
      </c>
      <c r="O546" s="84"/>
      <c r="P546" s="231">
        <f>O546*H546</f>
        <v>0</v>
      </c>
      <c r="Q546" s="231">
        <v>0.00198</v>
      </c>
      <c r="R546" s="231">
        <f>Q546*H546</f>
        <v>4.8232799999999996</v>
      </c>
      <c r="S546" s="231">
        <v>0</v>
      </c>
      <c r="T546" s="232">
        <f>S546*H546</f>
        <v>0</v>
      </c>
      <c r="AR546" s="233" t="s">
        <v>188</v>
      </c>
      <c r="AT546" s="233" t="s">
        <v>184</v>
      </c>
      <c r="AU546" s="233" t="s">
        <v>91</v>
      </c>
      <c r="AY546" s="15" t="s">
        <v>182</v>
      </c>
      <c r="BE546" s="234">
        <f>IF(N546="základní",J546,0)</f>
        <v>0</v>
      </c>
      <c r="BF546" s="234">
        <f>IF(N546="snížená",J546,0)</f>
        <v>0</v>
      </c>
      <c r="BG546" s="234">
        <f>IF(N546="zákl. přenesená",J546,0)</f>
        <v>0</v>
      </c>
      <c r="BH546" s="234">
        <f>IF(N546="sníž. přenesená",J546,0)</f>
        <v>0</v>
      </c>
      <c r="BI546" s="234">
        <f>IF(N546="nulová",J546,0)</f>
        <v>0</v>
      </c>
      <c r="BJ546" s="15" t="s">
        <v>14</v>
      </c>
      <c r="BK546" s="234">
        <f>ROUND(I546*H546,2)</f>
        <v>0</v>
      </c>
      <c r="BL546" s="15" t="s">
        <v>188</v>
      </c>
      <c r="BM546" s="233" t="s">
        <v>644</v>
      </c>
    </row>
    <row r="547" s="1" customFormat="1">
      <c r="B547" s="36"/>
      <c r="C547" s="37"/>
      <c r="D547" s="235" t="s">
        <v>190</v>
      </c>
      <c r="E547" s="37"/>
      <c r="F547" s="236" t="s">
        <v>645</v>
      </c>
      <c r="G547" s="37"/>
      <c r="H547" s="37"/>
      <c r="I547" s="138"/>
      <c r="J547" s="37"/>
      <c r="K547" s="37"/>
      <c r="L547" s="41"/>
      <c r="M547" s="237"/>
      <c r="N547" s="84"/>
      <c r="O547" s="84"/>
      <c r="P547" s="84"/>
      <c r="Q547" s="84"/>
      <c r="R547" s="84"/>
      <c r="S547" s="84"/>
      <c r="T547" s="85"/>
      <c r="AT547" s="15" t="s">
        <v>190</v>
      </c>
      <c r="AU547" s="15" t="s">
        <v>91</v>
      </c>
    </row>
    <row r="548" s="1" customFormat="1">
      <c r="B548" s="36"/>
      <c r="C548" s="37"/>
      <c r="D548" s="235" t="s">
        <v>192</v>
      </c>
      <c r="E548" s="37"/>
      <c r="F548" s="238" t="s">
        <v>640</v>
      </c>
      <c r="G548" s="37"/>
      <c r="H548" s="37"/>
      <c r="I548" s="138"/>
      <c r="J548" s="37"/>
      <c r="K548" s="37"/>
      <c r="L548" s="41"/>
      <c r="M548" s="237"/>
      <c r="N548" s="84"/>
      <c r="O548" s="84"/>
      <c r="P548" s="84"/>
      <c r="Q548" s="84"/>
      <c r="R548" s="84"/>
      <c r="S548" s="84"/>
      <c r="T548" s="85"/>
      <c r="AT548" s="15" t="s">
        <v>192</v>
      </c>
      <c r="AU548" s="15" t="s">
        <v>91</v>
      </c>
    </row>
    <row r="549" s="12" customFormat="1">
      <c r="B549" s="239"/>
      <c r="C549" s="240"/>
      <c r="D549" s="235" t="s">
        <v>194</v>
      </c>
      <c r="E549" s="241" t="s">
        <v>1</v>
      </c>
      <c r="F549" s="242" t="s">
        <v>213</v>
      </c>
      <c r="G549" s="240"/>
      <c r="H549" s="243">
        <v>2436</v>
      </c>
      <c r="I549" s="244"/>
      <c r="J549" s="240"/>
      <c r="K549" s="240"/>
      <c r="L549" s="245"/>
      <c r="M549" s="246"/>
      <c r="N549" s="247"/>
      <c r="O549" s="247"/>
      <c r="P549" s="247"/>
      <c r="Q549" s="247"/>
      <c r="R549" s="247"/>
      <c r="S549" s="247"/>
      <c r="T549" s="248"/>
      <c r="AT549" s="249" t="s">
        <v>194</v>
      </c>
      <c r="AU549" s="249" t="s">
        <v>91</v>
      </c>
      <c r="AV549" s="12" t="s">
        <v>91</v>
      </c>
      <c r="AW549" s="12" t="s">
        <v>36</v>
      </c>
      <c r="AX549" s="12" t="s">
        <v>82</v>
      </c>
      <c r="AY549" s="249" t="s">
        <v>182</v>
      </c>
    </row>
    <row r="550" s="13" customFormat="1">
      <c r="B550" s="250"/>
      <c r="C550" s="251"/>
      <c r="D550" s="235" t="s">
        <v>194</v>
      </c>
      <c r="E550" s="252" t="s">
        <v>1</v>
      </c>
      <c r="F550" s="253" t="s">
        <v>196</v>
      </c>
      <c r="G550" s="251"/>
      <c r="H550" s="254">
        <v>2436</v>
      </c>
      <c r="I550" s="255"/>
      <c r="J550" s="251"/>
      <c r="K550" s="251"/>
      <c r="L550" s="256"/>
      <c r="M550" s="257"/>
      <c r="N550" s="258"/>
      <c r="O550" s="258"/>
      <c r="P550" s="258"/>
      <c r="Q550" s="258"/>
      <c r="R550" s="258"/>
      <c r="S550" s="258"/>
      <c r="T550" s="259"/>
      <c r="AT550" s="260" t="s">
        <v>194</v>
      </c>
      <c r="AU550" s="260" t="s">
        <v>91</v>
      </c>
      <c r="AV550" s="13" t="s">
        <v>188</v>
      </c>
      <c r="AW550" s="13" t="s">
        <v>36</v>
      </c>
      <c r="AX550" s="13" t="s">
        <v>14</v>
      </c>
      <c r="AY550" s="260" t="s">
        <v>182</v>
      </c>
    </row>
    <row r="551" s="1" customFormat="1" ht="24" customHeight="1">
      <c r="B551" s="36"/>
      <c r="C551" s="222" t="s">
        <v>646</v>
      </c>
      <c r="D551" s="222" t="s">
        <v>184</v>
      </c>
      <c r="E551" s="223" t="s">
        <v>647</v>
      </c>
      <c r="F551" s="224" t="s">
        <v>648</v>
      </c>
      <c r="G551" s="225" t="s">
        <v>110</v>
      </c>
      <c r="H551" s="226">
        <v>1485</v>
      </c>
      <c r="I551" s="227"/>
      <c r="J551" s="228">
        <f>ROUND(I551*H551,2)</f>
        <v>0</v>
      </c>
      <c r="K551" s="224" t="s">
        <v>187</v>
      </c>
      <c r="L551" s="41"/>
      <c r="M551" s="229" t="s">
        <v>1</v>
      </c>
      <c r="N551" s="230" t="s">
        <v>47</v>
      </c>
      <c r="O551" s="84"/>
      <c r="P551" s="231">
        <f>O551*H551</f>
        <v>0</v>
      </c>
      <c r="Q551" s="231">
        <v>0</v>
      </c>
      <c r="R551" s="231">
        <f>Q551*H551</f>
        <v>0</v>
      </c>
      <c r="S551" s="231">
        <v>0</v>
      </c>
      <c r="T551" s="232">
        <f>S551*H551</f>
        <v>0</v>
      </c>
      <c r="AR551" s="233" t="s">
        <v>188</v>
      </c>
      <c r="AT551" s="233" t="s">
        <v>184</v>
      </c>
      <c r="AU551" s="233" t="s">
        <v>91</v>
      </c>
      <c r="AY551" s="15" t="s">
        <v>182</v>
      </c>
      <c r="BE551" s="234">
        <f>IF(N551="základní",J551,0)</f>
        <v>0</v>
      </c>
      <c r="BF551" s="234">
        <f>IF(N551="snížená",J551,0)</f>
        <v>0</v>
      </c>
      <c r="BG551" s="234">
        <f>IF(N551="zákl. přenesená",J551,0)</f>
        <v>0</v>
      </c>
      <c r="BH551" s="234">
        <f>IF(N551="sníž. přenesená",J551,0)</f>
        <v>0</v>
      </c>
      <c r="BI551" s="234">
        <f>IF(N551="nulová",J551,0)</f>
        <v>0</v>
      </c>
      <c r="BJ551" s="15" t="s">
        <v>14</v>
      </c>
      <c r="BK551" s="234">
        <f>ROUND(I551*H551,2)</f>
        <v>0</v>
      </c>
      <c r="BL551" s="15" t="s">
        <v>188</v>
      </c>
      <c r="BM551" s="233" t="s">
        <v>649</v>
      </c>
    </row>
    <row r="552" s="1" customFormat="1">
      <c r="B552" s="36"/>
      <c r="C552" s="37"/>
      <c r="D552" s="235" t="s">
        <v>190</v>
      </c>
      <c r="E552" s="37"/>
      <c r="F552" s="236" t="s">
        <v>650</v>
      </c>
      <c r="G552" s="37"/>
      <c r="H552" s="37"/>
      <c r="I552" s="138"/>
      <c r="J552" s="37"/>
      <c r="K552" s="37"/>
      <c r="L552" s="41"/>
      <c r="M552" s="237"/>
      <c r="N552" s="84"/>
      <c r="O552" s="84"/>
      <c r="P552" s="84"/>
      <c r="Q552" s="84"/>
      <c r="R552" s="84"/>
      <c r="S552" s="84"/>
      <c r="T552" s="85"/>
      <c r="AT552" s="15" t="s">
        <v>190</v>
      </c>
      <c r="AU552" s="15" t="s">
        <v>91</v>
      </c>
    </row>
    <row r="553" s="1" customFormat="1">
      <c r="B553" s="36"/>
      <c r="C553" s="37"/>
      <c r="D553" s="235" t="s">
        <v>192</v>
      </c>
      <c r="E553" s="37"/>
      <c r="F553" s="238" t="s">
        <v>651</v>
      </c>
      <c r="G553" s="37"/>
      <c r="H553" s="37"/>
      <c r="I553" s="138"/>
      <c r="J553" s="37"/>
      <c r="K553" s="37"/>
      <c r="L553" s="41"/>
      <c r="M553" s="237"/>
      <c r="N553" s="84"/>
      <c r="O553" s="84"/>
      <c r="P553" s="84"/>
      <c r="Q553" s="84"/>
      <c r="R553" s="84"/>
      <c r="S553" s="84"/>
      <c r="T553" s="85"/>
      <c r="AT553" s="15" t="s">
        <v>192</v>
      </c>
      <c r="AU553" s="15" t="s">
        <v>91</v>
      </c>
    </row>
    <row r="554" s="1" customFormat="1" ht="24" customHeight="1">
      <c r="B554" s="36"/>
      <c r="C554" s="222" t="s">
        <v>652</v>
      </c>
      <c r="D554" s="222" t="s">
        <v>184</v>
      </c>
      <c r="E554" s="223" t="s">
        <v>653</v>
      </c>
      <c r="F554" s="224" t="s">
        <v>654</v>
      </c>
      <c r="G554" s="225" t="s">
        <v>110</v>
      </c>
      <c r="H554" s="226">
        <v>71.5</v>
      </c>
      <c r="I554" s="227"/>
      <c r="J554" s="228">
        <f>ROUND(I554*H554,2)</f>
        <v>0</v>
      </c>
      <c r="K554" s="224" t="s">
        <v>187</v>
      </c>
      <c r="L554" s="41"/>
      <c r="M554" s="229" t="s">
        <v>1</v>
      </c>
      <c r="N554" s="230" t="s">
        <v>47</v>
      </c>
      <c r="O554" s="84"/>
      <c r="P554" s="231">
        <f>O554*H554</f>
        <v>0</v>
      </c>
      <c r="Q554" s="231">
        <v>0</v>
      </c>
      <c r="R554" s="231">
        <f>Q554*H554</f>
        <v>0</v>
      </c>
      <c r="S554" s="231">
        <v>0</v>
      </c>
      <c r="T554" s="232">
        <f>S554*H554</f>
        <v>0</v>
      </c>
      <c r="AR554" s="233" t="s">
        <v>188</v>
      </c>
      <c r="AT554" s="233" t="s">
        <v>184</v>
      </c>
      <c r="AU554" s="233" t="s">
        <v>91</v>
      </c>
      <c r="AY554" s="15" t="s">
        <v>182</v>
      </c>
      <c r="BE554" s="234">
        <f>IF(N554="základní",J554,0)</f>
        <v>0</v>
      </c>
      <c r="BF554" s="234">
        <f>IF(N554="snížená",J554,0)</f>
        <v>0</v>
      </c>
      <c r="BG554" s="234">
        <f>IF(N554="zákl. přenesená",J554,0)</f>
        <v>0</v>
      </c>
      <c r="BH554" s="234">
        <f>IF(N554="sníž. přenesená",J554,0)</f>
        <v>0</v>
      </c>
      <c r="BI554" s="234">
        <f>IF(N554="nulová",J554,0)</f>
        <v>0</v>
      </c>
      <c r="BJ554" s="15" t="s">
        <v>14</v>
      </c>
      <c r="BK554" s="234">
        <f>ROUND(I554*H554,2)</f>
        <v>0</v>
      </c>
      <c r="BL554" s="15" t="s">
        <v>188</v>
      </c>
      <c r="BM554" s="233" t="s">
        <v>655</v>
      </c>
    </row>
    <row r="555" s="1" customFormat="1">
      <c r="B555" s="36"/>
      <c r="C555" s="37"/>
      <c r="D555" s="235" t="s">
        <v>190</v>
      </c>
      <c r="E555" s="37"/>
      <c r="F555" s="236" t="s">
        <v>656</v>
      </c>
      <c r="G555" s="37"/>
      <c r="H555" s="37"/>
      <c r="I555" s="138"/>
      <c r="J555" s="37"/>
      <c r="K555" s="37"/>
      <c r="L555" s="41"/>
      <c r="M555" s="237"/>
      <c r="N555" s="84"/>
      <c r="O555" s="84"/>
      <c r="P555" s="84"/>
      <c r="Q555" s="84"/>
      <c r="R555" s="84"/>
      <c r="S555" s="84"/>
      <c r="T555" s="85"/>
      <c r="AT555" s="15" t="s">
        <v>190</v>
      </c>
      <c r="AU555" s="15" t="s">
        <v>91</v>
      </c>
    </row>
    <row r="556" s="1" customFormat="1">
      <c r="B556" s="36"/>
      <c r="C556" s="37"/>
      <c r="D556" s="235" t="s">
        <v>192</v>
      </c>
      <c r="E556" s="37"/>
      <c r="F556" s="238" t="s">
        <v>651</v>
      </c>
      <c r="G556" s="37"/>
      <c r="H556" s="37"/>
      <c r="I556" s="138"/>
      <c r="J556" s="37"/>
      <c r="K556" s="37"/>
      <c r="L556" s="41"/>
      <c r="M556" s="237"/>
      <c r="N556" s="84"/>
      <c r="O556" s="84"/>
      <c r="P556" s="84"/>
      <c r="Q556" s="84"/>
      <c r="R556" s="84"/>
      <c r="S556" s="84"/>
      <c r="T556" s="85"/>
      <c r="AT556" s="15" t="s">
        <v>192</v>
      </c>
      <c r="AU556" s="15" t="s">
        <v>91</v>
      </c>
    </row>
    <row r="557" s="12" customFormat="1">
      <c r="B557" s="239"/>
      <c r="C557" s="240"/>
      <c r="D557" s="235" t="s">
        <v>194</v>
      </c>
      <c r="E557" s="241" t="s">
        <v>1</v>
      </c>
      <c r="F557" s="242" t="s">
        <v>657</v>
      </c>
      <c r="G557" s="240"/>
      <c r="H557" s="243">
        <v>71.5</v>
      </c>
      <c r="I557" s="244"/>
      <c r="J557" s="240"/>
      <c r="K557" s="240"/>
      <c r="L557" s="245"/>
      <c r="M557" s="246"/>
      <c r="N557" s="247"/>
      <c r="O557" s="247"/>
      <c r="P557" s="247"/>
      <c r="Q557" s="247"/>
      <c r="R557" s="247"/>
      <c r="S557" s="247"/>
      <c r="T557" s="248"/>
      <c r="AT557" s="249" t="s">
        <v>194</v>
      </c>
      <c r="AU557" s="249" t="s">
        <v>91</v>
      </c>
      <c r="AV557" s="12" t="s">
        <v>91</v>
      </c>
      <c r="AW557" s="12" t="s">
        <v>36</v>
      </c>
      <c r="AX557" s="12" t="s">
        <v>82</v>
      </c>
      <c r="AY557" s="249" t="s">
        <v>182</v>
      </c>
    </row>
    <row r="558" s="13" customFormat="1">
      <c r="B558" s="250"/>
      <c r="C558" s="251"/>
      <c r="D558" s="235" t="s">
        <v>194</v>
      </c>
      <c r="E558" s="252" t="s">
        <v>1</v>
      </c>
      <c r="F558" s="253" t="s">
        <v>196</v>
      </c>
      <c r="G558" s="251"/>
      <c r="H558" s="254">
        <v>71.5</v>
      </c>
      <c r="I558" s="255"/>
      <c r="J558" s="251"/>
      <c r="K558" s="251"/>
      <c r="L558" s="256"/>
      <c r="M558" s="257"/>
      <c r="N558" s="258"/>
      <c r="O558" s="258"/>
      <c r="P558" s="258"/>
      <c r="Q558" s="258"/>
      <c r="R558" s="258"/>
      <c r="S558" s="258"/>
      <c r="T558" s="259"/>
      <c r="AT558" s="260" t="s">
        <v>194</v>
      </c>
      <c r="AU558" s="260" t="s">
        <v>91</v>
      </c>
      <c r="AV558" s="13" t="s">
        <v>188</v>
      </c>
      <c r="AW558" s="13" t="s">
        <v>36</v>
      </c>
      <c r="AX558" s="13" t="s">
        <v>14</v>
      </c>
      <c r="AY558" s="260" t="s">
        <v>182</v>
      </c>
    </row>
    <row r="559" s="1" customFormat="1" ht="24" customHeight="1">
      <c r="B559" s="36"/>
      <c r="C559" s="222" t="s">
        <v>658</v>
      </c>
      <c r="D559" s="222" t="s">
        <v>184</v>
      </c>
      <c r="E559" s="223" t="s">
        <v>659</v>
      </c>
      <c r="F559" s="224" t="s">
        <v>660</v>
      </c>
      <c r="G559" s="225" t="s">
        <v>110</v>
      </c>
      <c r="H559" s="226">
        <v>2440</v>
      </c>
      <c r="I559" s="227"/>
      <c r="J559" s="228">
        <f>ROUND(I559*H559,2)</f>
        <v>0</v>
      </c>
      <c r="K559" s="224" t="s">
        <v>187</v>
      </c>
      <c r="L559" s="41"/>
      <c r="M559" s="229" t="s">
        <v>1</v>
      </c>
      <c r="N559" s="230" t="s">
        <v>47</v>
      </c>
      <c r="O559" s="84"/>
      <c r="P559" s="231">
        <f>O559*H559</f>
        <v>0</v>
      </c>
      <c r="Q559" s="231">
        <v>0</v>
      </c>
      <c r="R559" s="231">
        <f>Q559*H559</f>
        <v>0</v>
      </c>
      <c r="S559" s="231">
        <v>0</v>
      </c>
      <c r="T559" s="232">
        <f>S559*H559</f>
        <v>0</v>
      </c>
      <c r="AR559" s="233" t="s">
        <v>188</v>
      </c>
      <c r="AT559" s="233" t="s">
        <v>184</v>
      </c>
      <c r="AU559" s="233" t="s">
        <v>91</v>
      </c>
      <c r="AY559" s="15" t="s">
        <v>182</v>
      </c>
      <c r="BE559" s="234">
        <f>IF(N559="základní",J559,0)</f>
        <v>0</v>
      </c>
      <c r="BF559" s="234">
        <f>IF(N559="snížená",J559,0)</f>
        <v>0</v>
      </c>
      <c r="BG559" s="234">
        <f>IF(N559="zákl. přenesená",J559,0)</f>
        <v>0</v>
      </c>
      <c r="BH559" s="234">
        <f>IF(N559="sníž. přenesená",J559,0)</f>
        <v>0</v>
      </c>
      <c r="BI559" s="234">
        <f>IF(N559="nulová",J559,0)</f>
        <v>0</v>
      </c>
      <c r="BJ559" s="15" t="s">
        <v>14</v>
      </c>
      <c r="BK559" s="234">
        <f>ROUND(I559*H559,2)</f>
        <v>0</v>
      </c>
      <c r="BL559" s="15" t="s">
        <v>188</v>
      </c>
      <c r="BM559" s="233" t="s">
        <v>661</v>
      </c>
    </row>
    <row r="560" s="1" customFormat="1">
      <c r="B560" s="36"/>
      <c r="C560" s="37"/>
      <c r="D560" s="235" t="s">
        <v>190</v>
      </c>
      <c r="E560" s="37"/>
      <c r="F560" s="236" t="s">
        <v>662</v>
      </c>
      <c r="G560" s="37"/>
      <c r="H560" s="37"/>
      <c r="I560" s="138"/>
      <c r="J560" s="37"/>
      <c r="K560" s="37"/>
      <c r="L560" s="41"/>
      <c r="M560" s="237"/>
      <c r="N560" s="84"/>
      <c r="O560" s="84"/>
      <c r="P560" s="84"/>
      <c r="Q560" s="84"/>
      <c r="R560" s="84"/>
      <c r="S560" s="84"/>
      <c r="T560" s="85"/>
      <c r="AT560" s="15" t="s">
        <v>190</v>
      </c>
      <c r="AU560" s="15" t="s">
        <v>91</v>
      </c>
    </row>
    <row r="561" s="1" customFormat="1">
      <c r="B561" s="36"/>
      <c r="C561" s="37"/>
      <c r="D561" s="235" t="s">
        <v>192</v>
      </c>
      <c r="E561" s="37"/>
      <c r="F561" s="238" t="s">
        <v>651</v>
      </c>
      <c r="G561" s="37"/>
      <c r="H561" s="37"/>
      <c r="I561" s="138"/>
      <c r="J561" s="37"/>
      <c r="K561" s="37"/>
      <c r="L561" s="41"/>
      <c r="M561" s="237"/>
      <c r="N561" s="84"/>
      <c r="O561" s="84"/>
      <c r="P561" s="84"/>
      <c r="Q561" s="84"/>
      <c r="R561" s="84"/>
      <c r="S561" s="84"/>
      <c r="T561" s="85"/>
      <c r="AT561" s="15" t="s">
        <v>192</v>
      </c>
      <c r="AU561" s="15" t="s">
        <v>91</v>
      </c>
    </row>
    <row r="562" s="12" customFormat="1">
      <c r="B562" s="239"/>
      <c r="C562" s="240"/>
      <c r="D562" s="235" t="s">
        <v>194</v>
      </c>
      <c r="E562" s="241" t="s">
        <v>1</v>
      </c>
      <c r="F562" s="242" t="s">
        <v>616</v>
      </c>
      <c r="G562" s="240"/>
      <c r="H562" s="243">
        <v>2436</v>
      </c>
      <c r="I562" s="244"/>
      <c r="J562" s="240"/>
      <c r="K562" s="240"/>
      <c r="L562" s="245"/>
      <c r="M562" s="246"/>
      <c r="N562" s="247"/>
      <c r="O562" s="247"/>
      <c r="P562" s="247"/>
      <c r="Q562" s="247"/>
      <c r="R562" s="247"/>
      <c r="S562" s="247"/>
      <c r="T562" s="248"/>
      <c r="AT562" s="249" t="s">
        <v>194</v>
      </c>
      <c r="AU562" s="249" t="s">
        <v>91</v>
      </c>
      <c r="AV562" s="12" t="s">
        <v>91</v>
      </c>
      <c r="AW562" s="12" t="s">
        <v>36</v>
      </c>
      <c r="AX562" s="12" t="s">
        <v>82</v>
      </c>
      <c r="AY562" s="249" t="s">
        <v>182</v>
      </c>
    </row>
    <row r="563" s="12" customFormat="1">
      <c r="B563" s="239"/>
      <c r="C563" s="240"/>
      <c r="D563" s="235" t="s">
        <v>194</v>
      </c>
      <c r="E563" s="241" t="s">
        <v>1</v>
      </c>
      <c r="F563" s="242" t="s">
        <v>617</v>
      </c>
      <c r="G563" s="240"/>
      <c r="H563" s="243">
        <v>4</v>
      </c>
      <c r="I563" s="244"/>
      <c r="J563" s="240"/>
      <c r="K563" s="240"/>
      <c r="L563" s="245"/>
      <c r="M563" s="246"/>
      <c r="N563" s="247"/>
      <c r="O563" s="247"/>
      <c r="P563" s="247"/>
      <c r="Q563" s="247"/>
      <c r="R563" s="247"/>
      <c r="S563" s="247"/>
      <c r="T563" s="248"/>
      <c r="AT563" s="249" t="s">
        <v>194</v>
      </c>
      <c r="AU563" s="249" t="s">
        <v>91</v>
      </c>
      <c r="AV563" s="12" t="s">
        <v>91</v>
      </c>
      <c r="AW563" s="12" t="s">
        <v>36</v>
      </c>
      <c r="AX563" s="12" t="s">
        <v>82</v>
      </c>
      <c r="AY563" s="249" t="s">
        <v>182</v>
      </c>
    </row>
    <row r="564" s="13" customFormat="1">
      <c r="B564" s="250"/>
      <c r="C564" s="251"/>
      <c r="D564" s="235" t="s">
        <v>194</v>
      </c>
      <c r="E564" s="252" t="s">
        <v>1</v>
      </c>
      <c r="F564" s="253" t="s">
        <v>196</v>
      </c>
      <c r="G564" s="251"/>
      <c r="H564" s="254">
        <v>2440</v>
      </c>
      <c r="I564" s="255"/>
      <c r="J564" s="251"/>
      <c r="K564" s="251"/>
      <c r="L564" s="256"/>
      <c r="M564" s="257"/>
      <c r="N564" s="258"/>
      <c r="O564" s="258"/>
      <c r="P564" s="258"/>
      <c r="Q564" s="258"/>
      <c r="R564" s="258"/>
      <c r="S564" s="258"/>
      <c r="T564" s="259"/>
      <c r="AT564" s="260" t="s">
        <v>194</v>
      </c>
      <c r="AU564" s="260" t="s">
        <v>91</v>
      </c>
      <c r="AV564" s="13" t="s">
        <v>188</v>
      </c>
      <c r="AW564" s="13" t="s">
        <v>36</v>
      </c>
      <c r="AX564" s="13" t="s">
        <v>14</v>
      </c>
      <c r="AY564" s="260" t="s">
        <v>182</v>
      </c>
    </row>
    <row r="565" s="1" customFormat="1" ht="24" customHeight="1">
      <c r="B565" s="36"/>
      <c r="C565" s="222" t="s">
        <v>663</v>
      </c>
      <c r="D565" s="222" t="s">
        <v>184</v>
      </c>
      <c r="E565" s="223" t="s">
        <v>664</v>
      </c>
      <c r="F565" s="224" t="s">
        <v>665</v>
      </c>
      <c r="G565" s="225" t="s">
        <v>110</v>
      </c>
      <c r="H565" s="226">
        <v>63</v>
      </c>
      <c r="I565" s="227"/>
      <c r="J565" s="228">
        <f>ROUND(I565*H565,2)</f>
        <v>0</v>
      </c>
      <c r="K565" s="224" t="s">
        <v>187</v>
      </c>
      <c r="L565" s="41"/>
      <c r="M565" s="229" t="s">
        <v>1</v>
      </c>
      <c r="N565" s="230" t="s">
        <v>47</v>
      </c>
      <c r="O565" s="84"/>
      <c r="P565" s="231">
        <f>O565*H565</f>
        <v>0</v>
      </c>
      <c r="Q565" s="231">
        <v>0</v>
      </c>
      <c r="R565" s="231">
        <f>Q565*H565</f>
        <v>0</v>
      </c>
      <c r="S565" s="231">
        <v>0</v>
      </c>
      <c r="T565" s="232">
        <f>S565*H565</f>
        <v>0</v>
      </c>
      <c r="AR565" s="233" t="s">
        <v>188</v>
      </c>
      <c r="AT565" s="233" t="s">
        <v>184</v>
      </c>
      <c r="AU565" s="233" t="s">
        <v>91</v>
      </c>
      <c r="AY565" s="15" t="s">
        <v>182</v>
      </c>
      <c r="BE565" s="234">
        <f>IF(N565="základní",J565,0)</f>
        <v>0</v>
      </c>
      <c r="BF565" s="234">
        <f>IF(N565="snížená",J565,0)</f>
        <v>0</v>
      </c>
      <c r="BG565" s="234">
        <f>IF(N565="zákl. přenesená",J565,0)</f>
        <v>0</v>
      </c>
      <c r="BH565" s="234">
        <f>IF(N565="sníž. přenesená",J565,0)</f>
        <v>0</v>
      </c>
      <c r="BI565" s="234">
        <f>IF(N565="nulová",J565,0)</f>
        <v>0</v>
      </c>
      <c r="BJ565" s="15" t="s">
        <v>14</v>
      </c>
      <c r="BK565" s="234">
        <f>ROUND(I565*H565,2)</f>
        <v>0</v>
      </c>
      <c r="BL565" s="15" t="s">
        <v>188</v>
      </c>
      <c r="BM565" s="233" t="s">
        <v>666</v>
      </c>
    </row>
    <row r="566" s="1" customFormat="1">
      <c r="B566" s="36"/>
      <c r="C566" s="37"/>
      <c r="D566" s="235" t="s">
        <v>190</v>
      </c>
      <c r="E566" s="37"/>
      <c r="F566" s="236" t="s">
        <v>667</v>
      </c>
      <c r="G566" s="37"/>
      <c r="H566" s="37"/>
      <c r="I566" s="138"/>
      <c r="J566" s="37"/>
      <c r="K566" s="37"/>
      <c r="L566" s="41"/>
      <c r="M566" s="237"/>
      <c r="N566" s="84"/>
      <c r="O566" s="84"/>
      <c r="P566" s="84"/>
      <c r="Q566" s="84"/>
      <c r="R566" s="84"/>
      <c r="S566" s="84"/>
      <c r="T566" s="85"/>
      <c r="AT566" s="15" t="s">
        <v>190</v>
      </c>
      <c r="AU566" s="15" t="s">
        <v>91</v>
      </c>
    </row>
    <row r="567" s="1" customFormat="1">
      <c r="B567" s="36"/>
      <c r="C567" s="37"/>
      <c r="D567" s="235" t="s">
        <v>192</v>
      </c>
      <c r="E567" s="37"/>
      <c r="F567" s="238" t="s">
        <v>651</v>
      </c>
      <c r="G567" s="37"/>
      <c r="H567" s="37"/>
      <c r="I567" s="138"/>
      <c r="J567" s="37"/>
      <c r="K567" s="37"/>
      <c r="L567" s="41"/>
      <c r="M567" s="237"/>
      <c r="N567" s="84"/>
      <c r="O567" s="84"/>
      <c r="P567" s="84"/>
      <c r="Q567" s="84"/>
      <c r="R567" s="84"/>
      <c r="S567" s="84"/>
      <c r="T567" s="85"/>
      <c r="AT567" s="15" t="s">
        <v>192</v>
      </c>
      <c r="AU567" s="15" t="s">
        <v>91</v>
      </c>
    </row>
    <row r="568" s="12" customFormat="1">
      <c r="B568" s="239"/>
      <c r="C568" s="240"/>
      <c r="D568" s="235" t="s">
        <v>194</v>
      </c>
      <c r="E568" s="241" t="s">
        <v>1</v>
      </c>
      <c r="F568" s="242" t="s">
        <v>668</v>
      </c>
      <c r="G568" s="240"/>
      <c r="H568" s="243">
        <v>63</v>
      </c>
      <c r="I568" s="244"/>
      <c r="J568" s="240"/>
      <c r="K568" s="240"/>
      <c r="L568" s="245"/>
      <c r="M568" s="246"/>
      <c r="N568" s="247"/>
      <c r="O568" s="247"/>
      <c r="P568" s="247"/>
      <c r="Q568" s="247"/>
      <c r="R568" s="247"/>
      <c r="S568" s="247"/>
      <c r="T568" s="248"/>
      <c r="AT568" s="249" t="s">
        <v>194</v>
      </c>
      <c r="AU568" s="249" t="s">
        <v>91</v>
      </c>
      <c r="AV568" s="12" t="s">
        <v>91</v>
      </c>
      <c r="AW568" s="12" t="s">
        <v>36</v>
      </c>
      <c r="AX568" s="12" t="s">
        <v>82</v>
      </c>
      <c r="AY568" s="249" t="s">
        <v>182</v>
      </c>
    </row>
    <row r="569" s="13" customFormat="1">
      <c r="B569" s="250"/>
      <c r="C569" s="251"/>
      <c r="D569" s="235" t="s">
        <v>194</v>
      </c>
      <c r="E569" s="252" t="s">
        <v>1</v>
      </c>
      <c r="F569" s="253" t="s">
        <v>196</v>
      </c>
      <c r="G569" s="251"/>
      <c r="H569" s="254">
        <v>63</v>
      </c>
      <c r="I569" s="255"/>
      <c r="J569" s="251"/>
      <c r="K569" s="251"/>
      <c r="L569" s="256"/>
      <c r="M569" s="257"/>
      <c r="N569" s="258"/>
      <c r="O569" s="258"/>
      <c r="P569" s="258"/>
      <c r="Q569" s="258"/>
      <c r="R569" s="258"/>
      <c r="S569" s="258"/>
      <c r="T569" s="259"/>
      <c r="AT569" s="260" t="s">
        <v>194</v>
      </c>
      <c r="AU569" s="260" t="s">
        <v>91</v>
      </c>
      <c r="AV569" s="13" t="s">
        <v>188</v>
      </c>
      <c r="AW569" s="13" t="s">
        <v>36</v>
      </c>
      <c r="AX569" s="13" t="s">
        <v>14</v>
      </c>
      <c r="AY569" s="260" t="s">
        <v>182</v>
      </c>
    </row>
    <row r="570" s="1" customFormat="1" ht="24" customHeight="1">
      <c r="B570" s="36"/>
      <c r="C570" s="222" t="s">
        <v>669</v>
      </c>
      <c r="D570" s="222" t="s">
        <v>184</v>
      </c>
      <c r="E570" s="223" t="s">
        <v>670</v>
      </c>
      <c r="F570" s="224" t="s">
        <v>671</v>
      </c>
      <c r="G570" s="225" t="s">
        <v>110</v>
      </c>
      <c r="H570" s="226">
        <v>197</v>
      </c>
      <c r="I570" s="227"/>
      <c r="J570" s="228">
        <f>ROUND(I570*H570,2)</f>
        <v>0</v>
      </c>
      <c r="K570" s="224" t="s">
        <v>187</v>
      </c>
      <c r="L570" s="41"/>
      <c r="M570" s="229" t="s">
        <v>1</v>
      </c>
      <c r="N570" s="230" t="s">
        <v>47</v>
      </c>
      <c r="O570" s="84"/>
      <c r="P570" s="231">
        <f>O570*H570</f>
        <v>0</v>
      </c>
      <c r="Q570" s="231">
        <v>0</v>
      </c>
      <c r="R570" s="231">
        <f>Q570*H570</f>
        <v>0</v>
      </c>
      <c r="S570" s="231">
        <v>0</v>
      </c>
      <c r="T570" s="232">
        <f>S570*H570</f>
        <v>0</v>
      </c>
      <c r="AR570" s="233" t="s">
        <v>188</v>
      </c>
      <c r="AT570" s="233" t="s">
        <v>184</v>
      </c>
      <c r="AU570" s="233" t="s">
        <v>91</v>
      </c>
      <c r="AY570" s="15" t="s">
        <v>182</v>
      </c>
      <c r="BE570" s="234">
        <f>IF(N570="základní",J570,0)</f>
        <v>0</v>
      </c>
      <c r="BF570" s="234">
        <f>IF(N570="snížená",J570,0)</f>
        <v>0</v>
      </c>
      <c r="BG570" s="234">
        <f>IF(N570="zákl. přenesená",J570,0)</f>
        <v>0</v>
      </c>
      <c r="BH570" s="234">
        <f>IF(N570="sníž. přenesená",J570,0)</f>
        <v>0</v>
      </c>
      <c r="BI570" s="234">
        <f>IF(N570="nulová",J570,0)</f>
        <v>0</v>
      </c>
      <c r="BJ570" s="15" t="s">
        <v>14</v>
      </c>
      <c r="BK570" s="234">
        <f>ROUND(I570*H570,2)</f>
        <v>0</v>
      </c>
      <c r="BL570" s="15" t="s">
        <v>188</v>
      </c>
      <c r="BM570" s="233" t="s">
        <v>672</v>
      </c>
    </row>
    <row r="571" s="1" customFormat="1">
      <c r="B571" s="36"/>
      <c r="C571" s="37"/>
      <c r="D571" s="235" t="s">
        <v>190</v>
      </c>
      <c r="E571" s="37"/>
      <c r="F571" s="236" t="s">
        <v>673</v>
      </c>
      <c r="G571" s="37"/>
      <c r="H571" s="37"/>
      <c r="I571" s="138"/>
      <c r="J571" s="37"/>
      <c r="K571" s="37"/>
      <c r="L571" s="41"/>
      <c r="M571" s="237"/>
      <c r="N571" s="84"/>
      <c r="O571" s="84"/>
      <c r="P571" s="84"/>
      <c r="Q571" s="84"/>
      <c r="R571" s="84"/>
      <c r="S571" s="84"/>
      <c r="T571" s="85"/>
      <c r="AT571" s="15" t="s">
        <v>190</v>
      </c>
      <c r="AU571" s="15" t="s">
        <v>91</v>
      </c>
    </row>
    <row r="572" s="1" customFormat="1">
      <c r="B572" s="36"/>
      <c r="C572" s="37"/>
      <c r="D572" s="235" t="s">
        <v>192</v>
      </c>
      <c r="E572" s="37"/>
      <c r="F572" s="238" t="s">
        <v>651</v>
      </c>
      <c r="G572" s="37"/>
      <c r="H572" s="37"/>
      <c r="I572" s="138"/>
      <c r="J572" s="37"/>
      <c r="K572" s="37"/>
      <c r="L572" s="41"/>
      <c r="M572" s="237"/>
      <c r="N572" s="84"/>
      <c r="O572" s="84"/>
      <c r="P572" s="84"/>
      <c r="Q572" s="84"/>
      <c r="R572" s="84"/>
      <c r="S572" s="84"/>
      <c r="T572" s="85"/>
      <c r="AT572" s="15" t="s">
        <v>192</v>
      </c>
      <c r="AU572" s="15" t="s">
        <v>91</v>
      </c>
    </row>
    <row r="573" s="12" customFormat="1">
      <c r="B573" s="239"/>
      <c r="C573" s="240"/>
      <c r="D573" s="235" t="s">
        <v>194</v>
      </c>
      <c r="E573" s="241" t="s">
        <v>1</v>
      </c>
      <c r="F573" s="242" t="s">
        <v>674</v>
      </c>
      <c r="G573" s="240"/>
      <c r="H573" s="243">
        <v>197</v>
      </c>
      <c r="I573" s="244"/>
      <c r="J573" s="240"/>
      <c r="K573" s="240"/>
      <c r="L573" s="245"/>
      <c r="M573" s="246"/>
      <c r="N573" s="247"/>
      <c r="O573" s="247"/>
      <c r="P573" s="247"/>
      <c r="Q573" s="247"/>
      <c r="R573" s="247"/>
      <c r="S573" s="247"/>
      <c r="T573" s="248"/>
      <c r="AT573" s="249" t="s">
        <v>194</v>
      </c>
      <c r="AU573" s="249" t="s">
        <v>91</v>
      </c>
      <c r="AV573" s="12" t="s">
        <v>91</v>
      </c>
      <c r="AW573" s="12" t="s">
        <v>36</v>
      </c>
      <c r="AX573" s="12" t="s">
        <v>82</v>
      </c>
      <c r="AY573" s="249" t="s">
        <v>182</v>
      </c>
    </row>
    <row r="574" s="13" customFormat="1">
      <c r="B574" s="250"/>
      <c r="C574" s="251"/>
      <c r="D574" s="235" t="s">
        <v>194</v>
      </c>
      <c r="E574" s="252" t="s">
        <v>1</v>
      </c>
      <c r="F574" s="253" t="s">
        <v>196</v>
      </c>
      <c r="G574" s="251"/>
      <c r="H574" s="254">
        <v>197</v>
      </c>
      <c r="I574" s="255"/>
      <c r="J574" s="251"/>
      <c r="K574" s="251"/>
      <c r="L574" s="256"/>
      <c r="M574" s="257"/>
      <c r="N574" s="258"/>
      <c r="O574" s="258"/>
      <c r="P574" s="258"/>
      <c r="Q574" s="258"/>
      <c r="R574" s="258"/>
      <c r="S574" s="258"/>
      <c r="T574" s="259"/>
      <c r="AT574" s="260" t="s">
        <v>194</v>
      </c>
      <c r="AU574" s="260" t="s">
        <v>91</v>
      </c>
      <c r="AV574" s="13" t="s">
        <v>188</v>
      </c>
      <c r="AW574" s="13" t="s">
        <v>36</v>
      </c>
      <c r="AX574" s="13" t="s">
        <v>14</v>
      </c>
      <c r="AY574" s="260" t="s">
        <v>182</v>
      </c>
    </row>
    <row r="575" s="1" customFormat="1" ht="24" customHeight="1">
      <c r="B575" s="36"/>
      <c r="C575" s="222" t="s">
        <v>675</v>
      </c>
      <c r="D575" s="222" t="s">
        <v>184</v>
      </c>
      <c r="E575" s="223" t="s">
        <v>676</v>
      </c>
      <c r="F575" s="224" t="s">
        <v>677</v>
      </c>
      <c r="G575" s="225" t="s">
        <v>110</v>
      </c>
      <c r="H575" s="226">
        <v>260</v>
      </c>
      <c r="I575" s="227"/>
      <c r="J575" s="228">
        <f>ROUND(I575*H575,2)</f>
        <v>0</v>
      </c>
      <c r="K575" s="224" t="s">
        <v>187</v>
      </c>
      <c r="L575" s="41"/>
      <c r="M575" s="229" t="s">
        <v>1</v>
      </c>
      <c r="N575" s="230" t="s">
        <v>47</v>
      </c>
      <c r="O575" s="84"/>
      <c r="P575" s="231">
        <f>O575*H575</f>
        <v>0</v>
      </c>
      <c r="Q575" s="231">
        <v>0.00060999999999999997</v>
      </c>
      <c r="R575" s="231">
        <f>Q575*H575</f>
        <v>0.15859999999999999</v>
      </c>
      <c r="S575" s="231">
        <v>0</v>
      </c>
      <c r="T575" s="232">
        <f>S575*H575</f>
        <v>0</v>
      </c>
      <c r="AR575" s="233" t="s">
        <v>188</v>
      </c>
      <c r="AT575" s="233" t="s">
        <v>184</v>
      </c>
      <c r="AU575" s="233" t="s">
        <v>91</v>
      </c>
      <c r="AY575" s="15" t="s">
        <v>182</v>
      </c>
      <c r="BE575" s="234">
        <f>IF(N575="základní",J575,0)</f>
        <v>0</v>
      </c>
      <c r="BF575" s="234">
        <f>IF(N575="snížená",J575,0)</f>
        <v>0</v>
      </c>
      <c r="BG575" s="234">
        <f>IF(N575="zákl. přenesená",J575,0)</f>
        <v>0</v>
      </c>
      <c r="BH575" s="234">
        <f>IF(N575="sníž. přenesená",J575,0)</f>
        <v>0</v>
      </c>
      <c r="BI575" s="234">
        <f>IF(N575="nulová",J575,0)</f>
        <v>0</v>
      </c>
      <c r="BJ575" s="15" t="s">
        <v>14</v>
      </c>
      <c r="BK575" s="234">
        <f>ROUND(I575*H575,2)</f>
        <v>0</v>
      </c>
      <c r="BL575" s="15" t="s">
        <v>188</v>
      </c>
      <c r="BM575" s="233" t="s">
        <v>678</v>
      </c>
    </row>
    <row r="576" s="1" customFormat="1">
      <c r="B576" s="36"/>
      <c r="C576" s="37"/>
      <c r="D576" s="235" t="s">
        <v>190</v>
      </c>
      <c r="E576" s="37"/>
      <c r="F576" s="236" t="s">
        <v>679</v>
      </c>
      <c r="G576" s="37"/>
      <c r="H576" s="37"/>
      <c r="I576" s="138"/>
      <c r="J576" s="37"/>
      <c r="K576" s="37"/>
      <c r="L576" s="41"/>
      <c r="M576" s="237"/>
      <c r="N576" s="84"/>
      <c r="O576" s="84"/>
      <c r="P576" s="84"/>
      <c r="Q576" s="84"/>
      <c r="R576" s="84"/>
      <c r="S576" s="84"/>
      <c r="T576" s="85"/>
      <c r="AT576" s="15" t="s">
        <v>190</v>
      </c>
      <c r="AU576" s="15" t="s">
        <v>91</v>
      </c>
    </row>
    <row r="577" s="1" customFormat="1">
      <c r="B577" s="36"/>
      <c r="C577" s="37"/>
      <c r="D577" s="235" t="s">
        <v>192</v>
      </c>
      <c r="E577" s="37"/>
      <c r="F577" s="238" t="s">
        <v>680</v>
      </c>
      <c r="G577" s="37"/>
      <c r="H577" s="37"/>
      <c r="I577" s="138"/>
      <c r="J577" s="37"/>
      <c r="K577" s="37"/>
      <c r="L577" s="41"/>
      <c r="M577" s="237"/>
      <c r="N577" s="84"/>
      <c r="O577" s="84"/>
      <c r="P577" s="84"/>
      <c r="Q577" s="84"/>
      <c r="R577" s="84"/>
      <c r="S577" s="84"/>
      <c r="T577" s="85"/>
      <c r="AT577" s="15" t="s">
        <v>192</v>
      </c>
      <c r="AU577" s="15" t="s">
        <v>91</v>
      </c>
    </row>
    <row r="578" s="12" customFormat="1">
      <c r="B578" s="239"/>
      <c r="C578" s="240"/>
      <c r="D578" s="235" t="s">
        <v>194</v>
      </c>
      <c r="E578" s="241" t="s">
        <v>1</v>
      </c>
      <c r="F578" s="242" t="s">
        <v>668</v>
      </c>
      <c r="G578" s="240"/>
      <c r="H578" s="243">
        <v>63</v>
      </c>
      <c r="I578" s="244"/>
      <c r="J578" s="240"/>
      <c r="K578" s="240"/>
      <c r="L578" s="245"/>
      <c r="M578" s="246"/>
      <c r="N578" s="247"/>
      <c r="O578" s="247"/>
      <c r="P578" s="247"/>
      <c r="Q578" s="247"/>
      <c r="R578" s="247"/>
      <c r="S578" s="247"/>
      <c r="T578" s="248"/>
      <c r="AT578" s="249" t="s">
        <v>194</v>
      </c>
      <c r="AU578" s="249" t="s">
        <v>91</v>
      </c>
      <c r="AV578" s="12" t="s">
        <v>91</v>
      </c>
      <c r="AW578" s="12" t="s">
        <v>36</v>
      </c>
      <c r="AX578" s="12" t="s">
        <v>82</v>
      </c>
      <c r="AY578" s="249" t="s">
        <v>182</v>
      </c>
    </row>
    <row r="579" s="12" customFormat="1">
      <c r="B579" s="239"/>
      <c r="C579" s="240"/>
      <c r="D579" s="235" t="s">
        <v>194</v>
      </c>
      <c r="E579" s="241" t="s">
        <v>1</v>
      </c>
      <c r="F579" s="242" t="s">
        <v>674</v>
      </c>
      <c r="G579" s="240"/>
      <c r="H579" s="243">
        <v>197</v>
      </c>
      <c r="I579" s="244"/>
      <c r="J579" s="240"/>
      <c r="K579" s="240"/>
      <c r="L579" s="245"/>
      <c r="M579" s="246"/>
      <c r="N579" s="247"/>
      <c r="O579" s="247"/>
      <c r="P579" s="247"/>
      <c r="Q579" s="247"/>
      <c r="R579" s="247"/>
      <c r="S579" s="247"/>
      <c r="T579" s="248"/>
      <c r="AT579" s="249" t="s">
        <v>194</v>
      </c>
      <c r="AU579" s="249" t="s">
        <v>91</v>
      </c>
      <c r="AV579" s="12" t="s">
        <v>91</v>
      </c>
      <c r="AW579" s="12" t="s">
        <v>36</v>
      </c>
      <c r="AX579" s="12" t="s">
        <v>82</v>
      </c>
      <c r="AY579" s="249" t="s">
        <v>182</v>
      </c>
    </row>
    <row r="580" s="13" customFormat="1">
      <c r="B580" s="250"/>
      <c r="C580" s="251"/>
      <c r="D580" s="235" t="s">
        <v>194</v>
      </c>
      <c r="E580" s="252" t="s">
        <v>1</v>
      </c>
      <c r="F580" s="253" t="s">
        <v>196</v>
      </c>
      <c r="G580" s="251"/>
      <c r="H580" s="254">
        <v>260</v>
      </c>
      <c r="I580" s="255"/>
      <c r="J580" s="251"/>
      <c r="K580" s="251"/>
      <c r="L580" s="256"/>
      <c r="M580" s="257"/>
      <c r="N580" s="258"/>
      <c r="O580" s="258"/>
      <c r="P580" s="258"/>
      <c r="Q580" s="258"/>
      <c r="R580" s="258"/>
      <c r="S580" s="258"/>
      <c r="T580" s="259"/>
      <c r="AT580" s="260" t="s">
        <v>194</v>
      </c>
      <c r="AU580" s="260" t="s">
        <v>91</v>
      </c>
      <c r="AV580" s="13" t="s">
        <v>188</v>
      </c>
      <c r="AW580" s="13" t="s">
        <v>36</v>
      </c>
      <c r="AX580" s="13" t="s">
        <v>14</v>
      </c>
      <c r="AY580" s="260" t="s">
        <v>182</v>
      </c>
    </row>
    <row r="581" s="1" customFormat="1" ht="16.5" customHeight="1">
      <c r="B581" s="36"/>
      <c r="C581" s="222" t="s">
        <v>681</v>
      </c>
      <c r="D581" s="222" t="s">
        <v>184</v>
      </c>
      <c r="E581" s="223" t="s">
        <v>682</v>
      </c>
      <c r="F581" s="224" t="s">
        <v>683</v>
      </c>
      <c r="G581" s="225" t="s">
        <v>114</v>
      </c>
      <c r="H581" s="226">
        <v>1827</v>
      </c>
      <c r="I581" s="227"/>
      <c r="J581" s="228">
        <f>ROUND(I581*H581,2)</f>
        <v>0</v>
      </c>
      <c r="K581" s="224" t="s">
        <v>187</v>
      </c>
      <c r="L581" s="41"/>
      <c r="M581" s="229" t="s">
        <v>1</v>
      </c>
      <c r="N581" s="230" t="s">
        <v>47</v>
      </c>
      <c r="O581" s="84"/>
      <c r="P581" s="231">
        <f>O581*H581</f>
        <v>0</v>
      </c>
      <c r="Q581" s="231">
        <v>5.0000000000000002E-05</v>
      </c>
      <c r="R581" s="231">
        <f>Q581*H581</f>
        <v>0.091350000000000001</v>
      </c>
      <c r="S581" s="231">
        <v>0</v>
      </c>
      <c r="T581" s="232">
        <f>S581*H581</f>
        <v>0</v>
      </c>
      <c r="AR581" s="233" t="s">
        <v>188</v>
      </c>
      <c r="AT581" s="233" t="s">
        <v>184</v>
      </c>
      <c r="AU581" s="233" t="s">
        <v>91</v>
      </c>
      <c r="AY581" s="15" t="s">
        <v>182</v>
      </c>
      <c r="BE581" s="234">
        <f>IF(N581="základní",J581,0)</f>
        <v>0</v>
      </c>
      <c r="BF581" s="234">
        <f>IF(N581="snížená",J581,0)</f>
        <v>0</v>
      </c>
      <c r="BG581" s="234">
        <f>IF(N581="zákl. přenesená",J581,0)</f>
        <v>0</v>
      </c>
      <c r="BH581" s="234">
        <f>IF(N581="sníž. přenesená",J581,0)</f>
        <v>0</v>
      </c>
      <c r="BI581" s="234">
        <f>IF(N581="nulová",J581,0)</f>
        <v>0</v>
      </c>
      <c r="BJ581" s="15" t="s">
        <v>14</v>
      </c>
      <c r="BK581" s="234">
        <f>ROUND(I581*H581,2)</f>
        <v>0</v>
      </c>
      <c r="BL581" s="15" t="s">
        <v>188</v>
      </c>
      <c r="BM581" s="233" t="s">
        <v>684</v>
      </c>
    </row>
    <row r="582" s="1" customFormat="1">
      <c r="B582" s="36"/>
      <c r="C582" s="37"/>
      <c r="D582" s="235" t="s">
        <v>190</v>
      </c>
      <c r="E582" s="37"/>
      <c r="F582" s="236" t="s">
        <v>683</v>
      </c>
      <c r="G582" s="37"/>
      <c r="H582" s="37"/>
      <c r="I582" s="138"/>
      <c r="J582" s="37"/>
      <c r="K582" s="37"/>
      <c r="L582" s="41"/>
      <c r="M582" s="237"/>
      <c r="N582" s="84"/>
      <c r="O582" s="84"/>
      <c r="P582" s="84"/>
      <c r="Q582" s="84"/>
      <c r="R582" s="84"/>
      <c r="S582" s="84"/>
      <c r="T582" s="85"/>
      <c r="AT582" s="15" t="s">
        <v>190</v>
      </c>
      <c r="AU582" s="15" t="s">
        <v>91</v>
      </c>
    </row>
    <row r="583" s="1" customFormat="1">
      <c r="B583" s="36"/>
      <c r="C583" s="37"/>
      <c r="D583" s="235" t="s">
        <v>192</v>
      </c>
      <c r="E583" s="37"/>
      <c r="F583" s="238" t="s">
        <v>685</v>
      </c>
      <c r="G583" s="37"/>
      <c r="H583" s="37"/>
      <c r="I583" s="138"/>
      <c r="J583" s="37"/>
      <c r="K583" s="37"/>
      <c r="L583" s="41"/>
      <c r="M583" s="237"/>
      <c r="N583" s="84"/>
      <c r="O583" s="84"/>
      <c r="P583" s="84"/>
      <c r="Q583" s="84"/>
      <c r="R583" s="84"/>
      <c r="S583" s="84"/>
      <c r="T583" s="85"/>
      <c r="AT583" s="15" t="s">
        <v>192</v>
      </c>
      <c r="AU583" s="15" t="s">
        <v>91</v>
      </c>
    </row>
    <row r="584" s="12" customFormat="1">
      <c r="B584" s="239"/>
      <c r="C584" s="240"/>
      <c r="D584" s="235" t="s">
        <v>194</v>
      </c>
      <c r="E584" s="241" t="s">
        <v>1</v>
      </c>
      <c r="F584" s="242" t="s">
        <v>686</v>
      </c>
      <c r="G584" s="240"/>
      <c r="H584" s="243">
        <v>1827</v>
      </c>
      <c r="I584" s="244"/>
      <c r="J584" s="240"/>
      <c r="K584" s="240"/>
      <c r="L584" s="245"/>
      <c r="M584" s="246"/>
      <c r="N584" s="247"/>
      <c r="O584" s="247"/>
      <c r="P584" s="247"/>
      <c r="Q584" s="247"/>
      <c r="R584" s="247"/>
      <c r="S584" s="247"/>
      <c r="T584" s="248"/>
      <c r="AT584" s="249" t="s">
        <v>194</v>
      </c>
      <c r="AU584" s="249" t="s">
        <v>91</v>
      </c>
      <c r="AV584" s="12" t="s">
        <v>91</v>
      </c>
      <c r="AW584" s="12" t="s">
        <v>36</v>
      </c>
      <c r="AX584" s="12" t="s">
        <v>82</v>
      </c>
      <c r="AY584" s="249" t="s">
        <v>182</v>
      </c>
    </row>
    <row r="585" s="13" customFormat="1">
      <c r="B585" s="250"/>
      <c r="C585" s="251"/>
      <c r="D585" s="235" t="s">
        <v>194</v>
      </c>
      <c r="E585" s="252" t="s">
        <v>1</v>
      </c>
      <c r="F585" s="253" t="s">
        <v>196</v>
      </c>
      <c r="G585" s="251"/>
      <c r="H585" s="254">
        <v>1827</v>
      </c>
      <c r="I585" s="255"/>
      <c r="J585" s="251"/>
      <c r="K585" s="251"/>
      <c r="L585" s="256"/>
      <c r="M585" s="257"/>
      <c r="N585" s="258"/>
      <c r="O585" s="258"/>
      <c r="P585" s="258"/>
      <c r="Q585" s="258"/>
      <c r="R585" s="258"/>
      <c r="S585" s="258"/>
      <c r="T585" s="259"/>
      <c r="AT585" s="260" t="s">
        <v>194</v>
      </c>
      <c r="AU585" s="260" t="s">
        <v>91</v>
      </c>
      <c r="AV585" s="13" t="s">
        <v>188</v>
      </c>
      <c r="AW585" s="13" t="s">
        <v>36</v>
      </c>
      <c r="AX585" s="13" t="s">
        <v>14</v>
      </c>
      <c r="AY585" s="260" t="s">
        <v>182</v>
      </c>
    </row>
    <row r="586" s="1" customFormat="1" ht="16.5" customHeight="1">
      <c r="B586" s="36"/>
      <c r="C586" s="222" t="s">
        <v>687</v>
      </c>
      <c r="D586" s="222" t="s">
        <v>184</v>
      </c>
      <c r="E586" s="223" t="s">
        <v>688</v>
      </c>
      <c r="F586" s="224" t="s">
        <v>689</v>
      </c>
      <c r="G586" s="225" t="s">
        <v>110</v>
      </c>
      <c r="H586" s="226">
        <v>63</v>
      </c>
      <c r="I586" s="227"/>
      <c r="J586" s="228">
        <f>ROUND(I586*H586,2)</f>
        <v>0</v>
      </c>
      <c r="K586" s="224" t="s">
        <v>187</v>
      </c>
      <c r="L586" s="41"/>
      <c r="M586" s="229" t="s">
        <v>1</v>
      </c>
      <c r="N586" s="230" t="s">
        <v>47</v>
      </c>
      <c r="O586" s="84"/>
      <c r="P586" s="231">
        <f>O586*H586</f>
        <v>0</v>
      </c>
      <c r="Q586" s="231">
        <v>0</v>
      </c>
      <c r="R586" s="231">
        <f>Q586*H586</f>
        <v>0</v>
      </c>
      <c r="S586" s="231">
        <v>0</v>
      </c>
      <c r="T586" s="232">
        <f>S586*H586</f>
        <v>0</v>
      </c>
      <c r="AR586" s="233" t="s">
        <v>188</v>
      </c>
      <c r="AT586" s="233" t="s">
        <v>184</v>
      </c>
      <c r="AU586" s="233" t="s">
        <v>91</v>
      </c>
      <c r="AY586" s="15" t="s">
        <v>182</v>
      </c>
      <c r="BE586" s="234">
        <f>IF(N586="základní",J586,0)</f>
        <v>0</v>
      </c>
      <c r="BF586" s="234">
        <f>IF(N586="snížená",J586,0)</f>
        <v>0</v>
      </c>
      <c r="BG586" s="234">
        <f>IF(N586="zákl. přenesená",J586,0)</f>
        <v>0</v>
      </c>
      <c r="BH586" s="234">
        <f>IF(N586="sníž. přenesená",J586,0)</f>
        <v>0</v>
      </c>
      <c r="BI586" s="234">
        <f>IF(N586="nulová",J586,0)</f>
        <v>0</v>
      </c>
      <c r="BJ586" s="15" t="s">
        <v>14</v>
      </c>
      <c r="BK586" s="234">
        <f>ROUND(I586*H586,2)</f>
        <v>0</v>
      </c>
      <c r="BL586" s="15" t="s">
        <v>188</v>
      </c>
      <c r="BM586" s="233" t="s">
        <v>690</v>
      </c>
    </row>
    <row r="587" s="1" customFormat="1">
      <c r="B587" s="36"/>
      <c r="C587" s="37"/>
      <c r="D587" s="235" t="s">
        <v>190</v>
      </c>
      <c r="E587" s="37"/>
      <c r="F587" s="236" t="s">
        <v>691</v>
      </c>
      <c r="G587" s="37"/>
      <c r="H587" s="37"/>
      <c r="I587" s="138"/>
      <c r="J587" s="37"/>
      <c r="K587" s="37"/>
      <c r="L587" s="41"/>
      <c r="M587" s="237"/>
      <c r="N587" s="84"/>
      <c r="O587" s="84"/>
      <c r="P587" s="84"/>
      <c r="Q587" s="84"/>
      <c r="R587" s="84"/>
      <c r="S587" s="84"/>
      <c r="T587" s="85"/>
      <c r="AT587" s="15" t="s">
        <v>190</v>
      </c>
      <c r="AU587" s="15" t="s">
        <v>91</v>
      </c>
    </row>
    <row r="588" s="1" customFormat="1">
      <c r="B588" s="36"/>
      <c r="C588" s="37"/>
      <c r="D588" s="235" t="s">
        <v>192</v>
      </c>
      <c r="E588" s="37"/>
      <c r="F588" s="238" t="s">
        <v>692</v>
      </c>
      <c r="G588" s="37"/>
      <c r="H588" s="37"/>
      <c r="I588" s="138"/>
      <c r="J588" s="37"/>
      <c r="K588" s="37"/>
      <c r="L588" s="41"/>
      <c r="M588" s="237"/>
      <c r="N588" s="84"/>
      <c r="O588" s="84"/>
      <c r="P588" s="84"/>
      <c r="Q588" s="84"/>
      <c r="R588" s="84"/>
      <c r="S588" s="84"/>
      <c r="T588" s="85"/>
      <c r="AT588" s="15" t="s">
        <v>192</v>
      </c>
      <c r="AU588" s="15" t="s">
        <v>91</v>
      </c>
    </row>
    <row r="589" s="12" customFormat="1">
      <c r="B589" s="239"/>
      <c r="C589" s="240"/>
      <c r="D589" s="235" t="s">
        <v>194</v>
      </c>
      <c r="E589" s="241" t="s">
        <v>1</v>
      </c>
      <c r="F589" s="242" t="s">
        <v>668</v>
      </c>
      <c r="G589" s="240"/>
      <c r="H589" s="243">
        <v>63</v>
      </c>
      <c r="I589" s="244"/>
      <c r="J589" s="240"/>
      <c r="K589" s="240"/>
      <c r="L589" s="245"/>
      <c r="M589" s="246"/>
      <c r="N589" s="247"/>
      <c r="O589" s="247"/>
      <c r="P589" s="247"/>
      <c r="Q589" s="247"/>
      <c r="R589" s="247"/>
      <c r="S589" s="247"/>
      <c r="T589" s="248"/>
      <c r="AT589" s="249" t="s">
        <v>194</v>
      </c>
      <c r="AU589" s="249" t="s">
        <v>91</v>
      </c>
      <c r="AV589" s="12" t="s">
        <v>91</v>
      </c>
      <c r="AW589" s="12" t="s">
        <v>36</v>
      </c>
      <c r="AX589" s="12" t="s">
        <v>82</v>
      </c>
      <c r="AY589" s="249" t="s">
        <v>182</v>
      </c>
    </row>
    <row r="590" s="13" customFormat="1">
      <c r="B590" s="250"/>
      <c r="C590" s="251"/>
      <c r="D590" s="235" t="s">
        <v>194</v>
      </c>
      <c r="E590" s="252" t="s">
        <v>1</v>
      </c>
      <c r="F590" s="253" t="s">
        <v>196</v>
      </c>
      <c r="G590" s="251"/>
      <c r="H590" s="254">
        <v>63</v>
      </c>
      <c r="I590" s="255"/>
      <c r="J590" s="251"/>
      <c r="K590" s="251"/>
      <c r="L590" s="256"/>
      <c r="M590" s="257"/>
      <c r="N590" s="258"/>
      <c r="O590" s="258"/>
      <c r="P590" s="258"/>
      <c r="Q590" s="258"/>
      <c r="R590" s="258"/>
      <c r="S590" s="258"/>
      <c r="T590" s="259"/>
      <c r="AT590" s="260" t="s">
        <v>194</v>
      </c>
      <c r="AU590" s="260" t="s">
        <v>91</v>
      </c>
      <c r="AV590" s="13" t="s">
        <v>188</v>
      </c>
      <c r="AW590" s="13" t="s">
        <v>36</v>
      </c>
      <c r="AX590" s="13" t="s">
        <v>14</v>
      </c>
      <c r="AY590" s="260" t="s">
        <v>182</v>
      </c>
    </row>
    <row r="591" s="1" customFormat="1" ht="16.5" customHeight="1">
      <c r="B591" s="36"/>
      <c r="C591" s="222" t="s">
        <v>693</v>
      </c>
      <c r="D591" s="222" t="s">
        <v>184</v>
      </c>
      <c r="E591" s="223" t="s">
        <v>694</v>
      </c>
      <c r="F591" s="224" t="s">
        <v>695</v>
      </c>
      <c r="G591" s="225" t="s">
        <v>110</v>
      </c>
      <c r="H591" s="226">
        <v>197</v>
      </c>
      <c r="I591" s="227"/>
      <c r="J591" s="228">
        <f>ROUND(I591*H591,2)</f>
        <v>0</v>
      </c>
      <c r="K591" s="224" t="s">
        <v>187</v>
      </c>
      <c r="L591" s="41"/>
      <c r="M591" s="229" t="s">
        <v>1</v>
      </c>
      <c r="N591" s="230" t="s">
        <v>47</v>
      </c>
      <c r="O591" s="84"/>
      <c r="P591" s="231">
        <f>O591*H591</f>
        <v>0</v>
      </c>
      <c r="Q591" s="231">
        <v>0</v>
      </c>
      <c r="R591" s="231">
        <f>Q591*H591</f>
        <v>0</v>
      </c>
      <c r="S591" s="231">
        <v>0</v>
      </c>
      <c r="T591" s="232">
        <f>S591*H591</f>
        <v>0</v>
      </c>
      <c r="AR591" s="233" t="s">
        <v>188</v>
      </c>
      <c r="AT591" s="233" t="s">
        <v>184</v>
      </c>
      <c r="AU591" s="233" t="s">
        <v>91</v>
      </c>
      <c r="AY591" s="15" t="s">
        <v>182</v>
      </c>
      <c r="BE591" s="234">
        <f>IF(N591="základní",J591,0)</f>
        <v>0</v>
      </c>
      <c r="BF591" s="234">
        <f>IF(N591="snížená",J591,0)</f>
        <v>0</v>
      </c>
      <c r="BG591" s="234">
        <f>IF(N591="zákl. přenesená",J591,0)</f>
        <v>0</v>
      </c>
      <c r="BH591" s="234">
        <f>IF(N591="sníž. přenesená",J591,0)</f>
        <v>0</v>
      </c>
      <c r="BI591" s="234">
        <f>IF(N591="nulová",J591,0)</f>
        <v>0</v>
      </c>
      <c r="BJ591" s="15" t="s">
        <v>14</v>
      </c>
      <c r="BK591" s="234">
        <f>ROUND(I591*H591,2)</f>
        <v>0</v>
      </c>
      <c r="BL591" s="15" t="s">
        <v>188</v>
      </c>
      <c r="BM591" s="233" t="s">
        <v>696</v>
      </c>
    </row>
    <row r="592" s="1" customFormat="1">
      <c r="B592" s="36"/>
      <c r="C592" s="37"/>
      <c r="D592" s="235" t="s">
        <v>190</v>
      </c>
      <c r="E592" s="37"/>
      <c r="F592" s="236" t="s">
        <v>697</v>
      </c>
      <c r="G592" s="37"/>
      <c r="H592" s="37"/>
      <c r="I592" s="138"/>
      <c r="J592" s="37"/>
      <c r="K592" s="37"/>
      <c r="L592" s="41"/>
      <c r="M592" s="237"/>
      <c r="N592" s="84"/>
      <c r="O592" s="84"/>
      <c r="P592" s="84"/>
      <c r="Q592" s="84"/>
      <c r="R592" s="84"/>
      <c r="S592" s="84"/>
      <c r="T592" s="85"/>
      <c r="AT592" s="15" t="s">
        <v>190</v>
      </c>
      <c r="AU592" s="15" t="s">
        <v>91</v>
      </c>
    </row>
    <row r="593" s="1" customFormat="1">
      <c r="B593" s="36"/>
      <c r="C593" s="37"/>
      <c r="D593" s="235" t="s">
        <v>192</v>
      </c>
      <c r="E593" s="37"/>
      <c r="F593" s="238" t="s">
        <v>692</v>
      </c>
      <c r="G593" s="37"/>
      <c r="H593" s="37"/>
      <c r="I593" s="138"/>
      <c r="J593" s="37"/>
      <c r="K593" s="37"/>
      <c r="L593" s="41"/>
      <c r="M593" s="237"/>
      <c r="N593" s="84"/>
      <c r="O593" s="84"/>
      <c r="P593" s="84"/>
      <c r="Q593" s="84"/>
      <c r="R593" s="84"/>
      <c r="S593" s="84"/>
      <c r="T593" s="85"/>
      <c r="AT593" s="15" t="s">
        <v>192</v>
      </c>
      <c r="AU593" s="15" t="s">
        <v>91</v>
      </c>
    </row>
    <row r="594" s="12" customFormat="1">
      <c r="B594" s="239"/>
      <c r="C594" s="240"/>
      <c r="D594" s="235" t="s">
        <v>194</v>
      </c>
      <c r="E594" s="241" t="s">
        <v>1</v>
      </c>
      <c r="F594" s="242" t="s">
        <v>674</v>
      </c>
      <c r="G594" s="240"/>
      <c r="H594" s="243">
        <v>197</v>
      </c>
      <c r="I594" s="244"/>
      <c r="J594" s="240"/>
      <c r="K594" s="240"/>
      <c r="L594" s="245"/>
      <c r="M594" s="246"/>
      <c r="N594" s="247"/>
      <c r="O594" s="247"/>
      <c r="P594" s="247"/>
      <c r="Q594" s="247"/>
      <c r="R594" s="247"/>
      <c r="S594" s="247"/>
      <c r="T594" s="248"/>
      <c r="AT594" s="249" t="s">
        <v>194</v>
      </c>
      <c r="AU594" s="249" t="s">
        <v>91</v>
      </c>
      <c r="AV594" s="12" t="s">
        <v>91</v>
      </c>
      <c r="AW594" s="12" t="s">
        <v>36</v>
      </c>
      <c r="AX594" s="12" t="s">
        <v>82</v>
      </c>
      <c r="AY594" s="249" t="s">
        <v>182</v>
      </c>
    </row>
    <row r="595" s="13" customFormat="1">
      <c r="B595" s="250"/>
      <c r="C595" s="251"/>
      <c r="D595" s="235" t="s">
        <v>194</v>
      </c>
      <c r="E595" s="252" t="s">
        <v>1</v>
      </c>
      <c r="F595" s="253" t="s">
        <v>196</v>
      </c>
      <c r="G595" s="251"/>
      <c r="H595" s="254">
        <v>197</v>
      </c>
      <c r="I595" s="255"/>
      <c r="J595" s="251"/>
      <c r="K595" s="251"/>
      <c r="L595" s="256"/>
      <c r="M595" s="257"/>
      <c r="N595" s="258"/>
      <c r="O595" s="258"/>
      <c r="P595" s="258"/>
      <c r="Q595" s="258"/>
      <c r="R595" s="258"/>
      <c r="S595" s="258"/>
      <c r="T595" s="259"/>
      <c r="AT595" s="260" t="s">
        <v>194</v>
      </c>
      <c r="AU595" s="260" t="s">
        <v>91</v>
      </c>
      <c r="AV595" s="13" t="s">
        <v>188</v>
      </c>
      <c r="AW595" s="13" t="s">
        <v>36</v>
      </c>
      <c r="AX595" s="13" t="s">
        <v>14</v>
      </c>
      <c r="AY595" s="260" t="s">
        <v>182</v>
      </c>
    </row>
    <row r="596" s="1" customFormat="1" ht="16.5" customHeight="1">
      <c r="B596" s="36"/>
      <c r="C596" s="222" t="s">
        <v>698</v>
      </c>
      <c r="D596" s="222" t="s">
        <v>184</v>
      </c>
      <c r="E596" s="223" t="s">
        <v>699</v>
      </c>
      <c r="F596" s="224" t="s">
        <v>700</v>
      </c>
      <c r="G596" s="225" t="s">
        <v>110</v>
      </c>
      <c r="H596" s="226">
        <v>1485</v>
      </c>
      <c r="I596" s="227"/>
      <c r="J596" s="228">
        <f>ROUND(I596*H596,2)</f>
        <v>0</v>
      </c>
      <c r="K596" s="224" t="s">
        <v>187</v>
      </c>
      <c r="L596" s="41"/>
      <c r="M596" s="229" t="s">
        <v>1</v>
      </c>
      <c r="N596" s="230" t="s">
        <v>47</v>
      </c>
      <c r="O596" s="84"/>
      <c r="P596" s="231">
        <f>O596*H596</f>
        <v>0</v>
      </c>
      <c r="Q596" s="231">
        <v>3.0000000000000001E-05</v>
      </c>
      <c r="R596" s="231">
        <f>Q596*H596</f>
        <v>0.044549999999999999</v>
      </c>
      <c r="S596" s="231">
        <v>0</v>
      </c>
      <c r="T596" s="232">
        <f>S596*H596</f>
        <v>0</v>
      </c>
      <c r="AR596" s="233" t="s">
        <v>188</v>
      </c>
      <c r="AT596" s="233" t="s">
        <v>184</v>
      </c>
      <c r="AU596" s="233" t="s">
        <v>91</v>
      </c>
      <c r="AY596" s="15" t="s">
        <v>182</v>
      </c>
      <c r="BE596" s="234">
        <f>IF(N596="základní",J596,0)</f>
        <v>0</v>
      </c>
      <c r="BF596" s="234">
        <f>IF(N596="snížená",J596,0)</f>
        <v>0</v>
      </c>
      <c r="BG596" s="234">
        <f>IF(N596="zákl. přenesená",J596,0)</f>
        <v>0</v>
      </c>
      <c r="BH596" s="234">
        <f>IF(N596="sníž. přenesená",J596,0)</f>
        <v>0</v>
      </c>
      <c r="BI596" s="234">
        <f>IF(N596="nulová",J596,0)</f>
        <v>0</v>
      </c>
      <c r="BJ596" s="15" t="s">
        <v>14</v>
      </c>
      <c r="BK596" s="234">
        <f>ROUND(I596*H596,2)</f>
        <v>0</v>
      </c>
      <c r="BL596" s="15" t="s">
        <v>188</v>
      </c>
      <c r="BM596" s="233" t="s">
        <v>701</v>
      </c>
    </row>
    <row r="597" s="1" customFormat="1">
      <c r="B597" s="36"/>
      <c r="C597" s="37"/>
      <c r="D597" s="235" t="s">
        <v>190</v>
      </c>
      <c r="E597" s="37"/>
      <c r="F597" s="236" t="s">
        <v>702</v>
      </c>
      <c r="G597" s="37"/>
      <c r="H597" s="37"/>
      <c r="I597" s="138"/>
      <c r="J597" s="37"/>
      <c r="K597" s="37"/>
      <c r="L597" s="41"/>
      <c r="M597" s="237"/>
      <c r="N597" s="84"/>
      <c r="O597" s="84"/>
      <c r="P597" s="84"/>
      <c r="Q597" s="84"/>
      <c r="R597" s="84"/>
      <c r="S597" s="84"/>
      <c r="T597" s="85"/>
      <c r="AT597" s="15" t="s">
        <v>190</v>
      </c>
      <c r="AU597" s="15" t="s">
        <v>91</v>
      </c>
    </row>
    <row r="598" s="1" customFormat="1">
      <c r="B598" s="36"/>
      <c r="C598" s="37"/>
      <c r="D598" s="235" t="s">
        <v>192</v>
      </c>
      <c r="E598" s="37"/>
      <c r="F598" s="238" t="s">
        <v>692</v>
      </c>
      <c r="G598" s="37"/>
      <c r="H598" s="37"/>
      <c r="I598" s="138"/>
      <c r="J598" s="37"/>
      <c r="K598" s="37"/>
      <c r="L598" s="41"/>
      <c r="M598" s="237"/>
      <c r="N598" s="84"/>
      <c r="O598" s="84"/>
      <c r="P598" s="84"/>
      <c r="Q598" s="84"/>
      <c r="R598" s="84"/>
      <c r="S598" s="84"/>
      <c r="T598" s="85"/>
      <c r="AT598" s="15" t="s">
        <v>192</v>
      </c>
      <c r="AU598" s="15" t="s">
        <v>91</v>
      </c>
    </row>
    <row r="599" s="1" customFormat="1" ht="16.5" customHeight="1">
      <c r="B599" s="36"/>
      <c r="C599" s="222" t="s">
        <v>703</v>
      </c>
      <c r="D599" s="222" t="s">
        <v>184</v>
      </c>
      <c r="E599" s="223" t="s">
        <v>704</v>
      </c>
      <c r="F599" s="224" t="s">
        <v>705</v>
      </c>
      <c r="G599" s="225" t="s">
        <v>110</v>
      </c>
      <c r="H599" s="226">
        <v>71.5</v>
      </c>
      <c r="I599" s="227"/>
      <c r="J599" s="228">
        <f>ROUND(I599*H599,2)</f>
        <v>0</v>
      </c>
      <c r="K599" s="224" t="s">
        <v>187</v>
      </c>
      <c r="L599" s="41"/>
      <c r="M599" s="229" t="s">
        <v>1</v>
      </c>
      <c r="N599" s="230" t="s">
        <v>47</v>
      </c>
      <c r="O599" s="84"/>
      <c r="P599" s="231">
        <f>O599*H599</f>
        <v>0</v>
      </c>
      <c r="Q599" s="231">
        <v>8.0000000000000007E-05</v>
      </c>
      <c r="R599" s="231">
        <f>Q599*H599</f>
        <v>0.0057200000000000003</v>
      </c>
      <c r="S599" s="231">
        <v>0</v>
      </c>
      <c r="T599" s="232">
        <f>S599*H599</f>
        <v>0</v>
      </c>
      <c r="AR599" s="233" t="s">
        <v>188</v>
      </c>
      <c r="AT599" s="233" t="s">
        <v>184</v>
      </c>
      <c r="AU599" s="233" t="s">
        <v>91</v>
      </c>
      <c r="AY599" s="15" t="s">
        <v>182</v>
      </c>
      <c r="BE599" s="234">
        <f>IF(N599="základní",J599,0)</f>
        <v>0</v>
      </c>
      <c r="BF599" s="234">
        <f>IF(N599="snížená",J599,0)</f>
        <v>0</v>
      </c>
      <c r="BG599" s="234">
        <f>IF(N599="zákl. přenesená",J599,0)</f>
        <v>0</v>
      </c>
      <c r="BH599" s="234">
        <f>IF(N599="sníž. přenesená",J599,0)</f>
        <v>0</v>
      </c>
      <c r="BI599" s="234">
        <f>IF(N599="nulová",J599,0)</f>
        <v>0</v>
      </c>
      <c r="BJ599" s="15" t="s">
        <v>14</v>
      </c>
      <c r="BK599" s="234">
        <f>ROUND(I599*H599,2)</f>
        <v>0</v>
      </c>
      <c r="BL599" s="15" t="s">
        <v>188</v>
      </c>
      <c r="BM599" s="233" t="s">
        <v>706</v>
      </c>
    </row>
    <row r="600" s="1" customFormat="1">
      <c r="B600" s="36"/>
      <c r="C600" s="37"/>
      <c r="D600" s="235" t="s">
        <v>190</v>
      </c>
      <c r="E600" s="37"/>
      <c r="F600" s="236" t="s">
        <v>707</v>
      </c>
      <c r="G600" s="37"/>
      <c r="H600" s="37"/>
      <c r="I600" s="138"/>
      <c r="J600" s="37"/>
      <c r="K600" s="37"/>
      <c r="L600" s="41"/>
      <c r="M600" s="237"/>
      <c r="N600" s="84"/>
      <c r="O600" s="84"/>
      <c r="P600" s="84"/>
      <c r="Q600" s="84"/>
      <c r="R600" s="84"/>
      <c r="S600" s="84"/>
      <c r="T600" s="85"/>
      <c r="AT600" s="15" t="s">
        <v>190</v>
      </c>
      <c r="AU600" s="15" t="s">
        <v>91</v>
      </c>
    </row>
    <row r="601" s="1" customFormat="1">
      <c r="B601" s="36"/>
      <c r="C601" s="37"/>
      <c r="D601" s="235" t="s">
        <v>192</v>
      </c>
      <c r="E601" s="37"/>
      <c r="F601" s="238" t="s">
        <v>692</v>
      </c>
      <c r="G601" s="37"/>
      <c r="H601" s="37"/>
      <c r="I601" s="138"/>
      <c r="J601" s="37"/>
      <c r="K601" s="37"/>
      <c r="L601" s="41"/>
      <c r="M601" s="237"/>
      <c r="N601" s="84"/>
      <c r="O601" s="84"/>
      <c r="P601" s="84"/>
      <c r="Q601" s="84"/>
      <c r="R601" s="84"/>
      <c r="S601" s="84"/>
      <c r="T601" s="85"/>
      <c r="AT601" s="15" t="s">
        <v>192</v>
      </c>
      <c r="AU601" s="15" t="s">
        <v>91</v>
      </c>
    </row>
    <row r="602" s="12" customFormat="1">
      <c r="B602" s="239"/>
      <c r="C602" s="240"/>
      <c r="D602" s="235" t="s">
        <v>194</v>
      </c>
      <c r="E602" s="241" t="s">
        <v>1</v>
      </c>
      <c r="F602" s="242" t="s">
        <v>657</v>
      </c>
      <c r="G602" s="240"/>
      <c r="H602" s="243">
        <v>71.5</v>
      </c>
      <c r="I602" s="244"/>
      <c r="J602" s="240"/>
      <c r="K602" s="240"/>
      <c r="L602" s="245"/>
      <c r="M602" s="246"/>
      <c r="N602" s="247"/>
      <c r="O602" s="247"/>
      <c r="P602" s="247"/>
      <c r="Q602" s="247"/>
      <c r="R602" s="247"/>
      <c r="S602" s="247"/>
      <c r="T602" s="248"/>
      <c r="AT602" s="249" t="s">
        <v>194</v>
      </c>
      <c r="AU602" s="249" t="s">
        <v>91</v>
      </c>
      <c r="AV602" s="12" t="s">
        <v>91</v>
      </c>
      <c r="AW602" s="12" t="s">
        <v>36</v>
      </c>
      <c r="AX602" s="12" t="s">
        <v>82</v>
      </c>
      <c r="AY602" s="249" t="s">
        <v>182</v>
      </c>
    </row>
    <row r="603" s="13" customFormat="1">
      <c r="B603" s="250"/>
      <c r="C603" s="251"/>
      <c r="D603" s="235" t="s">
        <v>194</v>
      </c>
      <c r="E603" s="252" t="s">
        <v>1</v>
      </c>
      <c r="F603" s="253" t="s">
        <v>196</v>
      </c>
      <c r="G603" s="251"/>
      <c r="H603" s="254">
        <v>71.5</v>
      </c>
      <c r="I603" s="255"/>
      <c r="J603" s="251"/>
      <c r="K603" s="251"/>
      <c r="L603" s="256"/>
      <c r="M603" s="257"/>
      <c r="N603" s="258"/>
      <c r="O603" s="258"/>
      <c r="P603" s="258"/>
      <c r="Q603" s="258"/>
      <c r="R603" s="258"/>
      <c r="S603" s="258"/>
      <c r="T603" s="259"/>
      <c r="AT603" s="260" t="s">
        <v>194</v>
      </c>
      <c r="AU603" s="260" t="s">
        <v>91</v>
      </c>
      <c r="AV603" s="13" t="s">
        <v>188</v>
      </c>
      <c r="AW603" s="13" t="s">
        <v>36</v>
      </c>
      <c r="AX603" s="13" t="s">
        <v>14</v>
      </c>
      <c r="AY603" s="260" t="s">
        <v>182</v>
      </c>
    </row>
    <row r="604" s="1" customFormat="1" ht="16.5" customHeight="1">
      <c r="B604" s="36"/>
      <c r="C604" s="222" t="s">
        <v>708</v>
      </c>
      <c r="D604" s="222" t="s">
        <v>184</v>
      </c>
      <c r="E604" s="223" t="s">
        <v>709</v>
      </c>
      <c r="F604" s="224" t="s">
        <v>710</v>
      </c>
      <c r="G604" s="225" t="s">
        <v>114</v>
      </c>
      <c r="H604" s="226">
        <v>12180</v>
      </c>
      <c r="I604" s="227"/>
      <c r="J604" s="228">
        <f>ROUND(I604*H604,2)</f>
        <v>0</v>
      </c>
      <c r="K604" s="224" t="s">
        <v>187</v>
      </c>
      <c r="L604" s="41"/>
      <c r="M604" s="229" t="s">
        <v>1</v>
      </c>
      <c r="N604" s="230" t="s">
        <v>47</v>
      </c>
      <c r="O604" s="84"/>
      <c r="P604" s="231">
        <f>O604*H604</f>
        <v>0</v>
      </c>
      <c r="Q604" s="231">
        <v>0</v>
      </c>
      <c r="R604" s="231">
        <f>Q604*H604</f>
        <v>0</v>
      </c>
      <c r="S604" s="231">
        <v>0.02</v>
      </c>
      <c r="T604" s="232">
        <f>S604*H604</f>
        <v>243.59999999999999</v>
      </c>
      <c r="AR604" s="233" t="s">
        <v>188</v>
      </c>
      <c r="AT604" s="233" t="s">
        <v>184</v>
      </c>
      <c r="AU604" s="233" t="s">
        <v>91</v>
      </c>
      <c r="AY604" s="15" t="s">
        <v>182</v>
      </c>
      <c r="BE604" s="234">
        <f>IF(N604="základní",J604,0)</f>
        <v>0</v>
      </c>
      <c r="BF604" s="234">
        <f>IF(N604="snížená",J604,0)</f>
        <v>0</v>
      </c>
      <c r="BG604" s="234">
        <f>IF(N604="zákl. přenesená",J604,0)</f>
        <v>0</v>
      </c>
      <c r="BH604" s="234">
        <f>IF(N604="sníž. přenesená",J604,0)</f>
        <v>0</v>
      </c>
      <c r="BI604" s="234">
        <f>IF(N604="nulová",J604,0)</f>
        <v>0</v>
      </c>
      <c r="BJ604" s="15" t="s">
        <v>14</v>
      </c>
      <c r="BK604" s="234">
        <f>ROUND(I604*H604,2)</f>
        <v>0</v>
      </c>
      <c r="BL604" s="15" t="s">
        <v>188</v>
      </c>
      <c r="BM604" s="233" t="s">
        <v>711</v>
      </c>
    </row>
    <row r="605" s="1" customFormat="1">
      <c r="B605" s="36"/>
      <c r="C605" s="37"/>
      <c r="D605" s="235" t="s">
        <v>190</v>
      </c>
      <c r="E605" s="37"/>
      <c r="F605" s="236" t="s">
        <v>712</v>
      </c>
      <c r="G605" s="37"/>
      <c r="H605" s="37"/>
      <c r="I605" s="138"/>
      <c r="J605" s="37"/>
      <c r="K605" s="37"/>
      <c r="L605" s="41"/>
      <c r="M605" s="237"/>
      <c r="N605" s="84"/>
      <c r="O605" s="84"/>
      <c r="P605" s="84"/>
      <c r="Q605" s="84"/>
      <c r="R605" s="84"/>
      <c r="S605" s="84"/>
      <c r="T605" s="85"/>
      <c r="AT605" s="15" t="s">
        <v>190</v>
      </c>
      <c r="AU605" s="15" t="s">
        <v>91</v>
      </c>
    </row>
    <row r="606" s="1" customFormat="1">
      <c r="B606" s="36"/>
      <c r="C606" s="37"/>
      <c r="D606" s="235" t="s">
        <v>192</v>
      </c>
      <c r="E606" s="37"/>
      <c r="F606" s="238" t="s">
        <v>713</v>
      </c>
      <c r="G606" s="37"/>
      <c r="H606" s="37"/>
      <c r="I606" s="138"/>
      <c r="J606" s="37"/>
      <c r="K606" s="37"/>
      <c r="L606" s="41"/>
      <c r="M606" s="237"/>
      <c r="N606" s="84"/>
      <c r="O606" s="84"/>
      <c r="P606" s="84"/>
      <c r="Q606" s="84"/>
      <c r="R606" s="84"/>
      <c r="S606" s="84"/>
      <c r="T606" s="85"/>
      <c r="AT606" s="15" t="s">
        <v>192</v>
      </c>
      <c r="AU606" s="15" t="s">
        <v>91</v>
      </c>
    </row>
    <row r="607" s="12" customFormat="1">
      <c r="B607" s="239"/>
      <c r="C607" s="240"/>
      <c r="D607" s="235" t="s">
        <v>194</v>
      </c>
      <c r="E607" s="241" t="s">
        <v>1</v>
      </c>
      <c r="F607" s="242" t="s">
        <v>112</v>
      </c>
      <c r="G607" s="240"/>
      <c r="H607" s="243">
        <v>12180</v>
      </c>
      <c r="I607" s="244"/>
      <c r="J607" s="240"/>
      <c r="K607" s="240"/>
      <c r="L607" s="245"/>
      <c r="M607" s="246"/>
      <c r="N607" s="247"/>
      <c r="O607" s="247"/>
      <c r="P607" s="247"/>
      <c r="Q607" s="247"/>
      <c r="R607" s="247"/>
      <c r="S607" s="247"/>
      <c r="T607" s="248"/>
      <c r="AT607" s="249" t="s">
        <v>194</v>
      </c>
      <c r="AU607" s="249" t="s">
        <v>91</v>
      </c>
      <c r="AV607" s="12" t="s">
        <v>91</v>
      </c>
      <c r="AW607" s="12" t="s">
        <v>36</v>
      </c>
      <c r="AX607" s="12" t="s">
        <v>82</v>
      </c>
      <c r="AY607" s="249" t="s">
        <v>182</v>
      </c>
    </row>
    <row r="608" s="13" customFormat="1">
      <c r="B608" s="250"/>
      <c r="C608" s="251"/>
      <c r="D608" s="235" t="s">
        <v>194</v>
      </c>
      <c r="E608" s="252" t="s">
        <v>1</v>
      </c>
      <c r="F608" s="253" t="s">
        <v>196</v>
      </c>
      <c r="G608" s="251"/>
      <c r="H608" s="254">
        <v>12180</v>
      </c>
      <c r="I608" s="255"/>
      <c r="J608" s="251"/>
      <c r="K608" s="251"/>
      <c r="L608" s="256"/>
      <c r="M608" s="257"/>
      <c r="N608" s="258"/>
      <c r="O608" s="258"/>
      <c r="P608" s="258"/>
      <c r="Q608" s="258"/>
      <c r="R608" s="258"/>
      <c r="S608" s="258"/>
      <c r="T608" s="259"/>
      <c r="AT608" s="260" t="s">
        <v>194</v>
      </c>
      <c r="AU608" s="260" t="s">
        <v>91</v>
      </c>
      <c r="AV608" s="13" t="s">
        <v>188</v>
      </c>
      <c r="AW608" s="13" t="s">
        <v>36</v>
      </c>
      <c r="AX608" s="13" t="s">
        <v>14</v>
      </c>
      <c r="AY608" s="260" t="s">
        <v>182</v>
      </c>
    </row>
    <row r="609" s="1" customFormat="1" ht="24" customHeight="1">
      <c r="B609" s="36"/>
      <c r="C609" s="222" t="s">
        <v>714</v>
      </c>
      <c r="D609" s="222" t="s">
        <v>184</v>
      </c>
      <c r="E609" s="223" t="s">
        <v>715</v>
      </c>
      <c r="F609" s="224" t="s">
        <v>716</v>
      </c>
      <c r="G609" s="225" t="s">
        <v>114</v>
      </c>
      <c r="H609" s="226">
        <v>12180</v>
      </c>
      <c r="I609" s="227"/>
      <c r="J609" s="228">
        <f>ROUND(I609*H609,2)</f>
        <v>0</v>
      </c>
      <c r="K609" s="224" t="s">
        <v>187</v>
      </c>
      <c r="L609" s="41"/>
      <c r="M609" s="229" t="s">
        <v>1</v>
      </c>
      <c r="N609" s="230" t="s">
        <v>47</v>
      </c>
      <c r="O609" s="84"/>
      <c r="P609" s="231">
        <f>O609*H609</f>
        <v>0</v>
      </c>
      <c r="Q609" s="231">
        <v>0</v>
      </c>
      <c r="R609" s="231">
        <f>Q609*H609</f>
        <v>0</v>
      </c>
      <c r="S609" s="231">
        <v>0.02</v>
      </c>
      <c r="T609" s="232">
        <f>S609*H609</f>
        <v>243.59999999999999</v>
      </c>
      <c r="AR609" s="233" t="s">
        <v>188</v>
      </c>
      <c r="AT609" s="233" t="s">
        <v>184</v>
      </c>
      <c r="AU609" s="233" t="s">
        <v>91</v>
      </c>
      <c r="AY609" s="15" t="s">
        <v>182</v>
      </c>
      <c r="BE609" s="234">
        <f>IF(N609="základní",J609,0)</f>
        <v>0</v>
      </c>
      <c r="BF609" s="234">
        <f>IF(N609="snížená",J609,0)</f>
        <v>0</v>
      </c>
      <c r="BG609" s="234">
        <f>IF(N609="zákl. přenesená",J609,0)</f>
        <v>0</v>
      </c>
      <c r="BH609" s="234">
        <f>IF(N609="sníž. přenesená",J609,0)</f>
        <v>0</v>
      </c>
      <c r="BI609" s="234">
        <f>IF(N609="nulová",J609,0)</f>
        <v>0</v>
      </c>
      <c r="BJ609" s="15" t="s">
        <v>14</v>
      </c>
      <c r="BK609" s="234">
        <f>ROUND(I609*H609,2)</f>
        <v>0</v>
      </c>
      <c r="BL609" s="15" t="s">
        <v>188</v>
      </c>
      <c r="BM609" s="233" t="s">
        <v>717</v>
      </c>
    </row>
    <row r="610" s="1" customFormat="1">
      <c r="B610" s="36"/>
      <c r="C610" s="37"/>
      <c r="D610" s="235" t="s">
        <v>190</v>
      </c>
      <c r="E610" s="37"/>
      <c r="F610" s="236" t="s">
        <v>718</v>
      </c>
      <c r="G610" s="37"/>
      <c r="H610" s="37"/>
      <c r="I610" s="138"/>
      <c r="J610" s="37"/>
      <c r="K610" s="37"/>
      <c r="L610" s="41"/>
      <c r="M610" s="237"/>
      <c r="N610" s="84"/>
      <c r="O610" s="84"/>
      <c r="P610" s="84"/>
      <c r="Q610" s="84"/>
      <c r="R610" s="84"/>
      <c r="S610" s="84"/>
      <c r="T610" s="85"/>
      <c r="AT610" s="15" t="s">
        <v>190</v>
      </c>
      <c r="AU610" s="15" t="s">
        <v>91</v>
      </c>
    </row>
    <row r="611" s="1" customFormat="1">
      <c r="B611" s="36"/>
      <c r="C611" s="37"/>
      <c r="D611" s="235" t="s">
        <v>192</v>
      </c>
      <c r="E611" s="37"/>
      <c r="F611" s="238" t="s">
        <v>713</v>
      </c>
      <c r="G611" s="37"/>
      <c r="H611" s="37"/>
      <c r="I611" s="138"/>
      <c r="J611" s="37"/>
      <c r="K611" s="37"/>
      <c r="L611" s="41"/>
      <c r="M611" s="237"/>
      <c r="N611" s="84"/>
      <c r="O611" s="84"/>
      <c r="P611" s="84"/>
      <c r="Q611" s="84"/>
      <c r="R611" s="84"/>
      <c r="S611" s="84"/>
      <c r="T611" s="85"/>
      <c r="AT611" s="15" t="s">
        <v>192</v>
      </c>
      <c r="AU611" s="15" t="s">
        <v>91</v>
      </c>
    </row>
    <row r="612" s="12" customFormat="1">
      <c r="B612" s="239"/>
      <c r="C612" s="240"/>
      <c r="D612" s="235" t="s">
        <v>194</v>
      </c>
      <c r="E612" s="241" t="s">
        <v>1</v>
      </c>
      <c r="F612" s="242" t="s">
        <v>112</v>
      </c>
      <c r="G612" s="240"/>
      <c r="H612" s="243">
        <v>12180</v>
      </c>
      <c r="I612" s="244"/>
      <c r="J612" s="240"/>
      <c r="K612" s="240"/>
      <c r="L612" s="245"/>
      <c r="M612" s="246"/>
      <c r="N612" s="247"/>
      <c r="O612" s="247"/>
      <c r="P612" s="247"/>
      <c r="Q612" s="247"/>
      <c r="R612" s="247"/>
      <c r="S612" s="247"/>
      <c r="T612" s="248"/>
      <c r="AT612" s="249" t="s">
        <v>194</v>
      </c>
      <c r="AU612" s="249" t="s">
        <v>91</v>
      </c>
      <c r="AV612" s="12" t="s">
        <v>91</v>
      </c>
      <c r="AW612" s="12" t="s">
        <v>36</v>
      </c>
      <c r="AX612" s="12" t="s">
        <v>82</v>
      </c>
      <c r="AY612" s="249" t="s">
        <v>182</v>
      </c>
    </row>
    <row r="613" s="13" customFormat="1">
      <c r="B613" s="250"/>
      <c r="C613" s="251"/>
      <c r="D613" s="235" t="s">
        <v>194</v>
      </c>
      <c r="E613" s="252" t="s">
        <v>1</v>
      </c>
      <c r="F613" s="253" t="s">
        <v>196</v>
      </c>
      <c r="G613" s="251"/>
      <c r="H613" s="254">
        <v>12180</v>
      </c>
      <c r="I613" s="255"/>
      <c r="J613" s="251"/>
      <c r="K613" s="251"/>
      <c r="L613" s="256"/>
      <c r="M613" s="257"/>
      <c r="N613" s="258"/>
      <c r="O613" s="258"/>
      <c r="P613" s="258"/>
      <c r="Q613" s="258"/>
      <c r="R613" s="258"/>
      <c r="S613" s="258"/>
      <c r="T613" s="259"/>
      <c r="AT613" s="260" t="s">
        <v>194</v>
      </c>
      <c r="AU613" s="260" t="s">
        <v>91</v>
      </c>
      <c r="AV613" s="13" t="s">
        <v>188</v>
      </c>
      <c r="AW613" s="13" t="s">
        <v>36</v>
      </c>
      <c r="AX613" s="13" t="s">
        <v>14</v>
      </c>
      <c r="AY613" s="260" t="s">
        <v>182</v>
      </c>
    </row>
    <row r="614" s="1" customFormat="1" ht="24" customHeight="1">
      <c r="B614" s="36"/>
      <c r="C614" s="222" t="s">
        <v>719</v>
      </c>
      <c r="D614" s="222" t="s">
        <v>184</v>
      </c>
      <c r="E614" s="223" t="s">
        <v>720</v>
      </c>
      <c r="F614" s="224" t="s">
        <v>721</v>
      </c>
      <c r="G614" s="225" t="s">
        <v>114</v>
      </c>
      <c r="H614" s="226">
        <v>4263</v>
      </c>
      <c r="I614" s="227"/>
      <c r="J614" s="228">
        <f>ROUND(I614*H614,2)</f>
        <v>0</v>
      </c>
      <c r="K614" s="224" t="s">
        <v>187</v>
      </c>
      <c r="L614" s="41"/>
      <c r="M614" s="229" t="s">
        <v>1</v>
      </c>
      <c r="N614" s="230" t="s">
        <v>47</v>
      </c>
      <c r="O614" s="84"/>
      <c r="P614" s="231">
        <f>O614*H614</f>
        <v>0</v>
      </c>
      <c r="Q614" s="231">
        <v>0</v>
      </c>
      <c r="R614" s="231">
        <f>Q614*H614</f>
        <v>0</v>
      </c>
      <c r="S614" s="231">
        <v>0.02</v>
      </c>
      <c r="T614" s="232">
        <f>S614*H614</f>
        <v>85.260000000000005</v>
      </c>
      <c r="AR614" s="233" t="s">
        <v>188</v>
      </c>
      <c r="AT614" s="233" t="s">
        <v>184</v>
      </c>
      <c r="AU614" s="233" t="s">
        <v>91</v>
      </c>
      <c r="AY614" s="15" t="s">
        <v>182</v>
      </c>
      <c r="BE614" s="234">
        <f>IF(N614="základní",J614,0)</f>
        <v>0</v>
      </c>
      <c r="BF614" s="234">
        <f>IF(N614="snížená",J614,0)</f>
        <v>0</v>
      </c>
      <c r="BG614" s="234">
        <f>IF(N614="zákl. přenesená",J614,0)</f>
        <v>0</v>
      </c>
      <c r="BH614" s="234">
        <f>IF(N614="sníž. přenesená",J614,0)</f>
        <v>0</v>
      </c>
      <c r="BI614" s="234">
        <f>IF(N614="nulová",J614,0)</f>
        <v>0</v>
      </c>
      <c r="BJ614" s="15" t="s">
        <v>14</v>
      </c>
      <c r="BK614" s="234">
        <f>ROUND(I614*H614,2)</f>
        <v>0</v>
      </c>
      <c r="BL614" s="15" t="s">
        <v>188</v>
      </c>
      <c r="BM614" s="233" t="s">
        <v>722</v>
      </c>
    </row>
    <row r="615" s="1" customFormat="1">
      <c r="B615" s="36"/>
      <c r="C615" s="37"/>
      <c r="D615" s="235" t="s">
        <v>190</v>
      </c>
      <c r="E615" s="37"/>
      <c r="F615" s="236" t="s">
        <v>723</v>
      </c>
      <c r="G615" s="37"/>
      <c r="H615" s="37"/>
      <c r="I615" s="138"/>
      <c r="J615" s="37"/>
      <c r="K615" s="37"/>
      <c r="L615" s="41"/>
      <c r="M615" s="237"/>
      <c r="N615" s="84"/>
      <c r="O615" s="84"/>
      <c r="P615" s="84"/>
      <c r="Q615" s="84"/>
      <c r="R615" s="84"/>
      <c r="S615" s="84"/>
      <c r="T615" s="85"/>
      <c r="AT615" s="15" t="s">
        <v>190</v>
      </c>
      <c r="AU615" s="15" t="s">
        <v>91</v>
      </c>
    </row>
    <row r="616" s="1" customFormat="1">
      <c r="B616" s="36"/>
      <c r="C616" s="37"/>
      <c r="D616" s="235" t="s">
        <v>192</v>
      </c>
      <c r="E616" s="37"/>
      <c r="F616" s="238" t="s">
        <v>713</v>
      </c>
      <c r="G616" s="37"/>
      <c r="H616" s="37"/>
      <c r="I616" s="138"/>
      <c r="J616" s="37"/>
      <c r="K616" s="37"/>
      <c r="L616" s="41"/>
      <c r="M616" s="237"/>
      <c r="N616" s="84"/>
      <c r="O616" s="84"/>
      <c r="P616" s="84"/>
      <c r="Q616" s="84"/>
      <c r="R616" s="84"/>
      <c r="S616" s="84"/>
      <c r="T616" s="85"/>
      <c r="AT616" s="15" t="s">
        <v>192</v>
      </c>
      <c r="AU616" s="15" t="s">
        <v>91</v>
      </c>
    </row>
    <row r="617" s="12" customFormat="1">
      <c r="B617" s="239"/>
      <c r="C617" s="240"/>
      <c r="D617" s="235" t="s">
        <v>194</v>
      </c>
      <c r="E617" s="241" t="s">
        <v>1</v>
      </c>
      <c r="F617" s="242" t="s">
        <v>724</v>
      </c>
      <c r="G617" s="240"/>
      <c r="H617" s="243">
        <v>4263</v>
      </c>
      <c r="I617" s="244"/>
      <c r="J617" s="240"/>
      <c r="K617" s="240"/>
      <c r="L617" s="245"/>
      <c r="M617" s="246"/>
      <c r="N617" s="247"/>
      <c r="O617" s="247"/>
      <c r="P617" s="247"/>
      <c r="Q617" s="247"/>
      <c r="R617" s="247"/>
      <c r="S617" s="247"/>
      <c r="T617" s="248"/>
      <c r="AT617" s="249" t="s">
        <v>194</v>
      </c>
      <c r="AU617" s="249" t="s">
        <v>91</v>
      </c>
      <c r="AV617" s="12" t="s">
        <v>91</v>
      </c>
      <c r="AW617" s="12" t="s">
        <v>36</v>
      </c>
      <c r="AX617" s="12" t="s">
        <v>82</v>
      </c>
      <c r="AY617" s="249" t="s">
        <v>182</v>
      </c>
    </row>
    <row r="618" s="13" customFormat="1">
      <c r="B618" s="250"/>
      <c r="C618" s="251"/>
      <c r="D618" s="235" t="s">
        <v>194</v>
      </c>
      <c r="E618" s="252" t="s">
        <v>1</v>
      </c>
      <c r="F618" s="253" t="s">
        <v>196</v>
      </c>
      <c r="G618" s="251"/>
      <c r="H618" s="254">
        <v>4263</v>
      </c>
      <c r="I618" s="255"/>
      <c r="J618" s="251"/>
      <c r="K618" s="251"/>
      <c r="L618" s="256"/>
      <c r="M618" s="257"/>
      <c r="N618" s="258"/>
      <c r="O618" s="258"/>
      <c r="P618" s="258"/>
      <c r="Q618" s="258"/>
      <c r="R618" s="258"/>
      <c r="S618" s="258"/>
      <c r="T618" s="259"/>
      <c r="AT618" s="260" t="s">
        <v>194</v>
      </c>
      <c r="AU618" s="260" t="s">
        <v>91</v>
      </c>
      <c r="AV618" s="13" t="s">
        <v>188</v>
      </c>
      <c r="AW618" s="13" t="s">
        <v>36</v>
      </c>
      <c r="AX618" s="13" t="s">
        <v>14</v>
      </c>
      <c r="AY618" s="260" t="s">
        <v>182</v>
      </c>
    </row>
    <row r="619" s="11" customFormat="1" ht="22.8" customHeight="1">
      <c r="B619" s="206"/>
      <c r="C619" s="207"/>
      <c r="D619" s="208" t="s">
        <v>81</v>
      </c>
      <c r="E619" s="220" t="s">
        <v>725</v>
      </c>
      <c r="F619" s="220" t="s">
        <v>726</v>
      </c>
      <c r="G619" s="207"/>
      <c r="H619" s="207"/>
      <c r="I619" s="210"/>
      <c r="J619" s="221">
        <f>BK619</f>
        <v>0</v>
      </c>
      <c r="K619" s="207"/>
      <c r="L619" s="212"/>
      <c r="M619" s="213"/>
      <c r="N619" s="214"/>
      <c r="O619" s="214"/>
      <c r="P619" s="215">
        <f>SUM(P620:P669)</f>
        <v>0</v>
      </c>
      <c r="Q619" s="214"/>
      <c r="R619" s="215">
        <f>SUM(R620:R669)</f>
        <v>0</v>
      </c>
      <c r="S619" s="214"/>
      <c r="T619" s="216">
        <f>SUM(T620:T669)</f>
        <v>0</v>
      </c>
      <c r="AR619" s="217" t="s">
        <v>14</v>
      </c>
      <c r="AT619" s="218" t="s">
        <v>81</v>
      </c>
      <c r="AU619" s="218" t="s">
        <v>14</v>
      </c>
      <c r="AY619" s="217" t="s">
        <v>182</v>
      </c>
      <c r="BK619" s="219">
        <f>SUM(BK620:BK669)</f>
        <v>0</v>
      </c>
    </row>
    <row r="620" s="1" customFormat="1" ht="24" customHeight="1">
      <c r="B620" s="36"/>
      <c r="C620" s="222" t="s">
        <v>727</v>
      </c>
      <c r="D620" s="222" t="s">
        <v>184</v>
      </c>
      <c r="E620" s="223" t="s">
        <v>728</v>
      </c>
      <c r="F620" s="224" t="s">
        <v>729</v>
      </c>
      <c r="G620" s="225" t="s">
        <v>100</v>
      </c>
      <c r="H620" s="226">
        <v>9167.4089999999997</v>
      </c>
      <c r="I620" s="227"/>
      <c r="J620" s="228">
        <f>ROUND(I620*H620,2)</f>
        <v>0</v>
      </c>
      <c r="K620" s="224" t="s">
        <v>187</v>
      </c>
      <c r="L620" s="41"/>
      <c r="M620" s="229" t="s">
        <v>1</v>
      </c>
      <c r="N620" s="230" t="s">
        <v>47</v>
      </c>
      <c r="O620" s="84"/>
      <c r="P620" s="231">
        <f>O620*H620</f>
        <v>0</v>
      </c>
      <c r="Q620" s="231">
        <v>0</v>
      </c>
      <c r="R620" s="231">
        <f>Q620*H620</f>
        <v>0</v>
      </c>
      <c r="S620" s="231">
        <v>0</v>
      </c>
      <c r="T620" s="232">
        <f>S620*H620</f>
        <v>0</v>
      </c>
      <c r="AR620" s="233" t="s">
        <v>188</v>
      </c>
      <c r="AT620" s="233" t="s">
        <v>184</v>
      </c>
      <c r="AU620" s="233" t="s">
        <v>91</v>
      </c>
      <c r="AY620" s="15" t="s">
        <v>182</v>
      </c>
      <c r="BE620" s="234">
        <f>IF(N620="základní",J620,0)</f>
        <v>0</v>
      </c>
      <c r="BF620" s="234">
        <f>IF(N620="snížená",J620,0)</f>
        <v>0</v>
      </c>
      <c r="BG620" s="234">
        <f>IF(N620="zákl. přenesená",J620,0)</f>
        <v>0</v>
      </c>
      <c r="BH620" s="234">
        <f>IF(N620="sníž. přenesená",J620,0)</f>
        <v>0</v>
      </c>
      <c r="BI620" s="234">
        <f>IF(N620="nulová",J620,0)</f>
        <v>0</v>
      </c>
      <c r="BJ620" s="15" t="s">
        <v>14</v>
      </c>
      <c r="BK620" s="234">
        <f>ROUND(I620*H620,2)</f>
        <v>0</v>
      </c>
      <c r="BL620" s="15" t="s">
        <v>188</v>
      </c>
      <c r="BM620" s="233" t="s">
        <v>730</v>
      </c>
    </row>
    <row r="621" s="1" customFormat="1">
      <c r="B621" s="36"/>
      <c r="C621" s="37"/>
      <c r="D621" s="235" t="s">
        <v>190</v>
      </c>
      <c r="E621" s="37"/>
      <c r="F621" s="236" t="s">
        <v>731</v>
      </c>
      <c r="G621" s="37"/>
      <c r="H621" s="37"/>
      <c r="I621" s="138"/>
      <c r="J621" s="37"/>
      <c r="K621" s="37"/>
      <c r="L621" s="41"/>
      <c r="M621" s="237"/>
      <c r="N621" s="84"/>
      <c r="O621" s="84"/>
      <c r="P621" s="84"/>
      <c r="Q621" s="84"/>
      <c r="R621" s="84"/>
      <c r="S621" s="84"/>
      <c r="T621" s="85"/>
      <c r="AT621" s="15" t="s">
        <v>190</v>
      </c>
      <c r="AU621" s="15" t="s">
        <v>91</v>
      </c>
    </row>
    <row r="622" s="1" customFormat="1">
      <c r="B622" s="36"/>
      <c r="C622" s="37"/>
      <c r="D622" s="235" t="s">
        <v>192</v>
      </c>
      <c r="E622" s="37"/>
      <c r="F622" s="238" t="s">
        <v>732</v>
      </c>
      <c r="G622" s="37"/>
      <c r="H622" s="37"/>
      <c r="I622" s="138"/>
      <c r="J622" s="37"/>
      <c r="K622" s="37"/>
      <c r="L622" s="41"/>
      <c r="M622" s="237"/>
      <c r="N622" s="84"/>
      <c r="O622" s="84"/>
      <c r="P622" s="84"/>
      <c r="Q622" s="84"/>
      <c r="R622" s="84"/>
      <c r="S622" s="84"/>
      <c r="T622" s="85"/>
      <c r="AT622" s="15" t="s">
        <v>192</v>
      </c>
      <c r="AU622" s="15" t="s">
        <v>91</v>
      </c>
    </row>
    <row r="623" s="12" customFormat="1">
      <c r="B623" s="239"/>
      <c r="C623" s="240"/>
      <c r="D623" s="235" t="s">
        <v>194</v>
      </c>
      <c r="E623" s="241" t="s">
        <v>1</v>
      </c>
      <c r="F623" s="242" t="s">
        <v>98</v>
      </c>
      <c r="G623" s="240"/>
      <c r="H623" s="243">
        <v>9167.4089999999997</v>
      </c>
      <c r="I623" s="244"/>
      <c r="J623" s="240"/>
      <c r="K623" s="240"/>
      <c r="L623" s="245"/>
      <c r="M623" s="246"/>
      <c r="N623" s="247"/>
      <c r="O623" s="247"/>
      <c r="P623" s="247"/>
      <c r="Q623" s="247"/>
      <c r="R623" s="247"/>
      <c r="S623" s="247"/>
      <c r="T623" s="248"/>
      <c r="AT623" s="249" t="s">
        <v>194</v>
      </c>
      <c r="AU623" s="249" t="s">
        <v>91</v>
      </c>
      <c r="AV623" s="12" t="s">
        <v>91</v>
      </c>
      <c r="AW623" s="12" t="s">
        <v>36</v>
      </c>
      <c r="AX623" s="12" t="s">
        <v>82</v>
      </c>
      <c r="AY623" s="249" t="s">
        <v>182</v>
      </c>
    </row>
    <row r="624" s="13" customFormat="1">
      <c r="B624" s="250"/>
      <c r="C624" s="251"/>
      <c r="D624" s="235" t="s">
        <v>194</v>
      </c>
      <c r="E624" s="252" t="s">
        <v>1</v>
      </c>
      <c r="F624" s="253" t="s">
        <v>196</v>
      </c>
      <c r="G624" s="251"/>
      <c r="H624" s="254">
        <v>9167.4089999999997</v>
      </c>
      <c r="I624" s="255"/>
      <c r="J624" s="251"/>
      <c r="K624" s="251"/>
      <c r="L624" s="256"/>
      <c r="M624" s="257"/>
      <c r="N624" s="258"/>
      <c r="O624" s="258"/>
      <c r="P624" s="258"/>
      <c r="Q624" s="258"/>
      <c r="R624" s="258"/>
      <c r="S624" s="258"/>
      <c r="T624" s="259"/>
      <c r="AT624" s="260" t="s">
        <v>194</v>
      </c>
      <c r="AU624" s="260" t="s">
        <v>91</v>
      </c>
      <c r="AV624" s="13" t="s">
        <v>188</v>
      </c>
      <c r="AW624" s="13" t="s">
        <v>36</v>
      </c>
      <c r="AX624" s="13" t="s">
        <v>14</v>
      </c>
      <c r="AY624" s="260" t="s">
        <v>182</v>
      </c>
    </row>
    <row r="625" s="1" customFormat="1" ht="24" customHeight="1">
      <c r="B625" s="36"/>
      <c r="C625" s="222" t="s">
        <v>733</v>
      </c>
      <c r="D625" s="222" t="s">
        <v>184</v>
      </c>
      <c r="E625" s="223" t="s">
        <v>734</v>
      </c>
      <c r="F625" s="224" t="s">
        <v>735</v>
      </c>
      <c r="G625" s="225" t="s">
        <v>100</v>
      </c>
      <c r="H625" s="226">
        <v>82506.680999999997</v>
      </c>
      <c r="I625" s="227"/>
      <c r="J625" s="228">
        <f>ROUND(I625*H625,2)</f>
        <v>0</v>
      </c>
      <c r="K625" s="224" t="s">
        <v>187</v>
      </c>
      <c r="L625" s="41"/>
      <c r="M625" s="229" t="s">
        <v>1</v>
      </c>
      <c r="N625" s="230" t="s">
        <v>47</v>
      </c>
      <c r="O625" s="84"/>
      <c r="P625" s="231">
        <f>O625*H625</f>
        <v>0</v>
      </c>
      <c r="Q625" s="231">
        <v>0</v>
      </c>
      <c r="R625" s="231">
        <f>Q625*H625</f>
        <v>0</v>
      </c>
      <c r="S625" s="231">
        <v>0</v>
      </c>
      <c r="T625" s="232">
        <f>S625*H625</f>
        <v>0</v>
      </c>
      <c r="AR625" s="233" t="s">
        <v>188</v>
      </c>
      <c r="AT625" s="233" t="s">
        <v>184</v>
      </c>
      <c r="AU625" s="233" t="s">
        <v>91</v>
      </c>
      <c r="AY625" s="15" t="s">
        <v>182</v>
      </c>
      <c r="BE625" s="234">
        <f>IF(N625="základní",J625,0)</f>
        <v>0</v>
      </c>
      <c r="BF625" s="234">
        <f>IF(N625="snížená",J625,0)</f>
        <v>0</v>
      </c>
      <c r="BG625" s="234">
        <f>IF(N625="zákl. přenesená",J625,0)</f>
        <v>0</v>
      </c>
      <c r="BH625" s="234">
        <f>IF(N625="sníž. přenesená",J625,0)</f>
        <v>0</v>
      </c>
      <c r="BI625" s="234">
        <f>IF(N625="nulová",J625,0)</f>
        <v>0</v>
      </c>
      <c r="BJ625" s="15" t="s">
        <v>14</v>
      </c>
      <c r="BK625" s="234">
        <f>ROUND(I625*H625,2)</f>
        <v>0</v>
      </c>
      <c r="BL625" s="15" t="s">
        <v>188</v>
      </c>
      <c r="BM625" s="233" t="s">
        <v>736</v>
      </c>
    </row>
    <row r="626" s="1" customFormat="1">
      <c r="B626" s="36"/>
      <c r="C626" s="37"/>
      <c r="D626" s="235" t="s">
        <v>190</v>
      </c>
      <c r="E626" s="37"/>
      <c r="F626" s="236" t="s">
        <v>737</v>
      </c>
      <c r="G626" s="37"/>
      <c r="H626" s="37"/>
      <c r="I626" s="138"/>
      <c r="J626" s="37"/>
      <c r="K626" s="37"/>
      <c r="L626" s="41"/>
      <c r="M626" s="237"/>
      <c r="N626" s="84"/>
      <c r="O626" s="84"/>
      <c r="P626" s="84"/>
      <c r="Q626" s="84"/>
      <c r="R626" s="84"/>
      <c r="S626" s="84"/>
      <c r="T626" s="85"/>
      <c r="AT626" s="15" t="s">
        <v>190</v>
      </c>
      <c r="AU626" s="15" t="s">
        <v>91</v>
      </c>
    </row>
    <row r="627" s="1" customFormat="1">
      <c r="B627" s="36"/>
      <c r="C627" s="37"/>
      <c r="D627" s="235" t="s">
        <v>192</v>
      </c>
      <c r="E627" s="37"/>
      <c r="F627" s="238" t="s">
        <v>732</v>
      </c>
      <c r="G627" s="37"/>
      <c r="H627" s="37"/>
      <c r="I627" s="138"/>
      <c r="J627" s="37"/>
      <c r="K627" s="37"/>
      <c r="L627" s="41"/>
      <c r="M627" s="237"/>
      <c r="N627" s="84"/>
      <c r="O627" s="84"/>
      <c r="P627" s="84"/>
      <c r="Q627" s="84"/>
      <c r="R627" s="84"/>
      <c r="S627" s="84"/>
      <c r="T627" s="85"/>
      <c r="AT627" s="15" t="s">
        <v>192</v>
      </c>
      <c r="AU627" s="15" t="s">
        <v>91</v>
      </c>
    </row>
    <row r="628" s="12" customFormat="1">
      <c r="B628" s="239"/>
      <c r="C628" s="240"/>
      <c r="D628" s="235" t="s">
        <v>194</v>
      </c>
      <c r="E628" s="241" t="s">
        <v>1</v>
      </c>
      <c r="F628" s="242" t="s">
        <v>738</v>
      </c>
      <c r="G628" s="240"/>
      <c r="H628" s="243">
        <v>82506.680999999997</v>
      </c>
      <c r="I628" s="244"/>
      <c r="J628" s="240"/>
      <c r="K628" s="240"/>
      <c r="L628" s="245"/>
      <c r="M628" s="246"/>
      <c r="N628" s="247"/>
      <c r="O628" s="247"/>
      <c r="P628" s="247"/>
      <c r="Q628" s="247"/>
      <c r="R628" s="247"/>
      <c r="S628" s="247"/>
      <c r="T628" s="248"/>
      <c r="AT628" s="249" t="s">
        <v>194</v>
      </c>
      <c r="AU628" s="249" t="s">
        <v>91</v>
      </c>
      <c r="AV628" s="12" t="s">
        <v>91</v>
      </c>
      <c r="AW628" s="12" t="s">
        <v>36</v>
      </c>
      <c r="AX628" s="12" t="s">
        <v>82</v>
      </c>
      <c r="AY628" s="249" t="s">
        <v>182</v>
      </c>
    </row>
    <row r="629" s="13" customFormat="1">
      <c r="B629" s="250"/>
      <c r="C629" s="251"/>
      <c r="D629" s="235" t="s">
        <v>194</v>
      </c>
      <c r="E629" s="252" t="s">
        <v>1</v>
      </c>
      <c r="F629" s="253" t="s">
        <v>196</v>
      </c>
      <c r="G629" s="251"/>
      <c r="H629" s="254">
        <v>82506.680999999997</v>
      </c>
      <c r="I629" s="255"/>
      <c r="J629" s="251"/>
      <c r="K629" s="251"/>
      <c r="L629" s="256"/>
      <c r="M629" s="257"/>
      <c r="N629" s="258"/>
      <c r="O629" s="258"/>
      <c r="P629" s="258"/>
      <c r="Q629" s="258"/>
      <c r="R629" s="258"/>
      <c r="S629" s="258"/>
      <c r="T629" s="259"/>
      <c r="AT629" s="260" t="s">
        <v>194</v>
      </c>
      <c r="AU629" s="260" t="s">
        <v>91</v>
      </c>
      <c r="AV629" s="13" t="s">
        <v>188</v>
      </c>
      <c r="AW629" s="13" t="s">
        <v>36</v>
      </c>
      <c r="AX629" s="13" t="s">
        <v>14</v>
      </c>
      <c r="AY629" s="260" t="s">
        <v>182</v>
      </c>
    </row>
    <row r="630" s="1" customFormat="1" ht="16.5" customHeight="1">
      <c r="B630" s="36"/>
      <c r="C630" s="222" t="s">
        <v>739</v>
      </c>
      <c r="D630" s="222" t="s">
        <v>184</v>
      </c>
      <c r="E630" s="223" t="s">
        <v>740</v>
      </c>
      <c r="F630" s="224" t="s">
        <v>741</v>
      </c>
      <c r="G630" s="225" t="s">
        <v>100</v>
      </c>
      <c r="H630" s="226">
        <v>9211.4989999999998</v>
      </c>
      <c r="I630" s="227"/>
      <c r="J630" s="228">
        <f>ROUND(I630*H630,2)</f>
        <v>0</v>
      </c>
      <c r="K630" s="224" t="s">
        <v>187</v>
      </c>
      <c r="L630" s="41"/>
      <c r="M630" s="229" t="s">
        <v>1</v>
      </c>
      <c r="N630" s="230" t="s">
        <v>47</v>
      </c>
      <c r="O630" s="84"/>
      <c r="P630" s="231">
        <f>O630*H630</f>
        <v>0</v>
      </c>
      <c r="Q630" s="231">
        <v>0</v>
      </c>
      <c r="R630" s="231">
        <f>Q630*H630</f>
        <v>0</v>
      </c>
      <c r="S630" s="231">
        <v>0</v>
      </c>
      <c r="T630" s="232">
        <f>S630*H630</f>
        <v>0</v>
      </c>
      <c r="AR630" s="233" t="s">
        <v>188</v>
      </c>
      <c r="AT630" s="233" t="s">
        <v>184</v>
      </c>
      <c r="AU630" s="233" t="s">
        <v>91</v>
      </c>
      <c r="AY630" s="15" t="s">
        <v>182</v>
      </c>
      <c r="BE630" s="234">
        <f>IF(N630="základní",J630,0)</f>
        <v>0</v>
      </c>
      <c r="BF630" s="234">
        <f>IF(N630="snížená",J630,0)</f>
        <v>0</v>
      </c>
      <c r="BG630" s="234">
        <f>IF(N630="zákl. přenesená",J630,0)</f>
        <v>0</v>
      </c>
      <c r="BH630" s="234">
        <f>IF(N630="sníž. přenesená",J630,0)</f>
        <v>0</v>
      </c>
      <c r="BI630" s="234">
        <f>IF(N630="nulová",J630,0)</f>
        <v>0</v>
      </c>
      <c r="BJ630" s="15" t="s">
        <v>14</v>
      </c>
      <c r="BK630" s="234">
        <f>ROUND(I630*H630,2)</f>
        <v>0</v>
      </c>
      <c r="BL630" s="15" t="s">
        <v>188</v>
      </c>
      <c r="BM630" s="233" t="s">
        <v>742</v>
      </c>
    </row>
    <row r="631" s="1" customFormat="1">
      <c r="B631" s="36"/>
      <c r="C631" s="37"/>
      <c r="D631" s="235" t="s">
        <v>190</v>
      </c>
      <c r="E631" s="37"/>
      <c r="F631" s="236" t="s">
        <v>743</v>
      </c>
      <c r="G631" s="37"/>
      <c r="H631" s="37"/>
      <c r="I631" s="138"/>
      <c r="J631" s="37"/>
      <c r="K631" s="37"/>
      <c r="L631" s="41"/>
      <c r="M631" s="237"/>
      <c r="N631" s="84"/>
      <c r="O631" s="84"/>
      <c r="P631" s="84"/>
      <c r="Q631" s="84"/>
      <c r="R631" s="84"/>
      <c r="S631" s="84"/>
      <c r="T631" s="85"/>
      <c r="AT631" s="15" t="s">
        <v>190</v>
      </c>
      <c r="AU631" s="15" t="s">
        <v>91</v>
      </c>
    </row>
    <row r="632" s="1" customFormat="1">
      <c r="B632" s="36"/>
      <c r="C632" s="37"/>
      <c r="D632" s="235" t="s">
        <v>192</v>
      </c>
      <c r="E632" s="37"/>
      <c r="F632" s="238" t="s">
        <v>744</v>
      </c>
      <c r="G632" s="37"/>
      <c r="H632" s="37"/>
      <c r="I632" s="138"/>
      <c r="J632" s="37"/>
      <c r="K632" s="37"/>
      <c r="L632" s="41"/>
      <c r="M632" s="237"/>
      <c r="N632" s="84"/>
      <c r="O632" s="84"/>
      <c r="P632" s="84"/>
      <c r="Q632" s="84"/>
      <c r="R632" s="84"/>
      <c r="S632" s="84"/>
      <c r="T632" s="85"/>
      <c r="AT632" s="15" t="s">
        <v>192</v>
      </c>
      <c r="AU632" s="15" t="s">
        <v>91</v>
      </c>
    </row>
    <row r="633" s="12" customFormat="1">
      <c r="B633" s="239"/>
      <c r="C633" s="240"/>
      <c r="D633" s="235" t="s">
        <v>194</v>
      </c>
      <c r="E633" s="241" t="s">
        <v>102</v>
      </c>
      <c r="F633" s="242" t="s">
        <v>745</v>
      </c>
      <c r="G633" s="240"/>
      <c r="H633" s="243">
        <v>6483.2039999999997</v>
      </c>
      <c r="I633" s="244"/>
      <c r="J633" s="240"/>
      <c r="K633" s="240"/>
      <c r="L633" s="245"/>
      <c r="M633" s="246"/>
      <c r="N633" s="247"/>
      <c r="O633" s="247"/>
      <c r="P633" s="247"/>
      <c r="Q633" s="247"/>
      <c r="R633" s="247"/>
      <c r="S633" s="247"/>
      <c r="T633" s="248"/>
      <c r="AT633" s="249" t="s">
        <v>194</v>
      </c>
      <c r="AU633" s="249" t="s">
        <v>91</v>
      </c>
      <c r="AV633" s="12" t="s">
        <v>91</v>
      </c>
      <c r="AW633" s="12" t="s">
        <v>36</v>
      </c>
      <c r="AX633" s="12" t="s">
        <v>82</v>
      </c>
      <c r="AY633" s="249" t="s">
        <v>182</v>
      </c>
    </row>
    <row r="634" s="12" customFormat="1">
      <c r="B634" s="239"/>
      <c r="C634" s="240"/>
      <c r="D634" s="235" t="s">
        <v>194</v>
      </c>
      <c r="E634" s="241" t="s">
        <v>124</v>
      </c>
      <c r="F634" s="242" t="s">
        <v>746</v>
      </c>
      <c r="G634" s="240"/>
      <c r="H634" s="243">
        <v>1422.357</v>
      </c>
      <c r="I634" s="244"/>
      <c r="J634" s="240"/>
      <c r="K634" s="240"/>
      <c r="L634" s="245"/>
      <c r="M634" s="246"/>
      <c r="N634" s="247"/>
      <c r="O634" s="247"/>
      <c r="P634" s="247"/>
      <c r="Q634" s="247"/>
      <c r="R634" s="247"/>
      <c r="S634" s="247"/>
      <c r="T634" s="248"/>
      <c r="AT634" s="249" t="s">
        <v>194</v>
      </c>
      <c r="AU634" s="249" t="s">
        <v>91</v>
      </c>
      <c r="AV634" s="12" t="s">
        <v>91</v>
      </c>
      <c r="AW634" s="12" t="s">
        <v>36</v>
      </c>
      <c r="AX634" s="12" t="s">
        <v>82</v>
      </c>
      <c r="AY634" s="249" t="s">
        <v>182</v>
      </c>
    </row>
    <row r="635" s="12" customFormat="1">
      <c r="B635" s="239"/>
      <c r="C635" s="240"/>
      <c r="D635" s="235" t="s">
        <v>194</v>
      </c>
      <c r="E635" s="241" t="s">
        <v>132</v>
      </c>
      <c r="F635" s="242" t="s">
        <v>747</v>
      </c>
      <c r="G635" s="240"/>
      <c r="H635" s="243">
        <v>1261.848</v>
      </c>
      <c r="I635" s="244"/>
      <c r="J635" s="240"/>
      <c r="K635" s="240"/>
      <c r="L635" s="245"/>
      <c r="M635" s="246"/>
      <c r="N635" s="247"/>
      <c r="O635" s="247"/>
      <c r="P635" s="247"/>
      <c r="Q635" s="247"/>
      <c r="R635" s="247"/>
      <c r="S635" s="247"/>
      <c r="T635" s="248"/>
      <c r="AT635" s="249" t="s">
        <v>194</v>
      </c>
      <c r="AU635" s="249" t="s">
        <v>91</v>
      </c>
      <c r="AV635" s="12" t="s">
        <v>91</v>
      </c>
      <c r="AW635" s="12" t="s">
        <v>36</v>
      </c>
      <c r="AX635" s="12" t="s">
        <v>82</v>
      </c>
      <c r="AY635" s="249" t="s">
        <v>182</v>
      </c>
    </row>
    <row r="636" s="13" customFormat="1">
      <c r="B636" s="250"/>
      <c r="C636" s="251"/>
      <c r="D636" s="235" t="s">
        <v>194</v>
      </c>
      <c r="E636" s="252" t="s">
        <v>98</v>
      </c>
      <c r="F636" s="253" t="s">
        <v>196</v>
      </c>
      <c r="G636" s="251"/>
      <c r="H636" s="254">
        <v>9167.4089999999997</v>
      </c>
      <c r="I636" s="255"/>
      <c r="J636" s="251"/>
      <c r="K636" s="251"/>
      <c r="L636" s="256"/>
      <c r="M636" s="257"/>
      <c r="N636" s="258"/>
      <c r="O636" s="258"/>
      <c r="P636" s="258"/>
      <c r="Q636" s="258"/>
      <c r="R636" s="258"/>
      <c r="S636" s="258"/>
      <c r="T636" s="259"/>
      <c r="AT636" s="260" t="s">
        <v>194</v>
      </c>
      <c r="AU636" s="260" t="s">
        <v>91</v>
      </c>
      <c r="AV636" s="13" t="s">
        <v>188</v>
      </c>
      <c r="AW636" s="13" t="s">
        <v>36</v>
      </c>
      <c r="AX636" s="13" t="s">
        <v>82</v>
      </c>
      <c r="AY636" s="260" t="s">
        <v>182</v>
      </c>
    </row>
    <row r="637" s="12" customFormat="1">
      <c r="B637" s="239"/>
      <c r="C637" s="240"/>
      <c r="D637" s="235" t="s">
        <v>194</v>
      </c>
      <c r="E637" s="241" t="s">
        <v>1</v>
      </c>
      <c r="F637" s="242" t="s">
        <v>748</v>
      </c>
      <c r="G637" s="240"/>
      <c r="H637" s="243">
        <v>36.539999999999999</v>
      </c>
      <c r="I637" s="244"/>
      <c r="J637" s="240"/>
      <c r="K637" s="240"/>
      <c r="L637" s="245"/>
      <c r="M637" s="246"/>
      <c r="N637" s="247"/>
      <c r="O637" s="247"/>
      <c r="P637" s="247"/>
      <c r="Q637" s="247"/>
      <c r="R637" s="247"/>
      <c r="S637" s="247"/>
      <c r="T637" s="248"/>
      <c r="AT637" s="249" t="s">
        <v>194</v>
      </c>
      <c r="AU637" s="249" t="s">
        <v>91</v>
      </c>
      <c r="AV637" s="12" t="s">
        <v>91</v>
      </c>
      <c r="AW637" s="12" t="s">
        <v>36</v>
      </c>
      <c r="AX637" s="12" t="s">
        <v>82</v>
      </c>
      <c r="AY637" s="249" t="s">
        <v>182</v>
      </c>
    </row>
    <row r="638" s="12" customFormat="1">
      <c r="B638" s="239"/>
      <c r="C638" s="240"/>
      <c r="D638" s="235" t="s">
        <v>194</v>
      </c>
      <c r="E638" s="241" t="s">
        <v>1</v>
      </c>
      <c r="F638" s="242" t="s">
        <v>749</v>
      </c>
      <c r="G638" s="240"/>
      <c r="H638" s="243">
        <v>7.5499999999999998</v>
      </c>
      <c r="I638" s="244"/>
      <c r="J638" s="240"/>
      <c r="K638" s="240"/>
      <c r="L638" s="245"/>
      <c r="M638" s="246"/>
      <c r="N638" s="247"/>
      <c r="O638" s="247"/>
      <c r="P638" s="247"/>
      <c r="Q638" s="247"/>
      <c r="R638" s="247"/>
      <c r="S638" s="247"/>
      <c r="T638" s="248"/>
      <c r="AT638" s="249" t="s">
        <v>194</v>
      </c>
      <c r="AU638" s="249" t="s">
        <v>91</v>
      </c>
      <c r="AV638" s="12" t="s">
        <v>91</v>
      </c>
      <c r="AW638" s="12" t="s">
        <v>36</v>
      </c>
      <c r="AX638" s="12" t="s">
        <v>82</v>
      </c>
      <c r="AY638" s="249" t="s">
        <v>182</v>
      </c>
    </row>
    <row r="639" s="13" customFormat="1">
      <c r="B639" s="250"/>
      <c r="C639" s="251"/>
      <c r="D639" s="235" t="s">
        <v>194</v>
      </c>
      <c r="E639" s="252" t="s">
        <v>106</v>
      </c>
      <c r="F639" s="253" t="s">
        <v>196</v>
      </c>
      <c r="G639" s="251"/>
      <c r="H639" s="254">
        <v>44.090000000000003</v>
      </c>
      <c r="I639" s="255"/>
      <c r="J639" s="251"/>
      <c r="K639" s="251"/>
      <c r="L639" s="256"/>
      <c r="M639" s="257"/>
      <c r="N639" s="258"/>
      <c r="O639" s="258"/>
      <c r="P639" s="258"/>
      <c r="Q639" s="258"/>
      <c r="R639" s="258"/>
      <c r="S639" s="258"/>
      <c r="T639" s="259"/>
      <c r="AT639" s="260" t="s">
        <v>194</v>
      </c>
      <c r="AU639" s="260" t="s">
        <v>91</v>
      </c>
      <c r="AV639" s="13" t="s">
        <v>188</v>
      </c>
      <c r="AW639" s="13" t="s">
        <v>36</v>
      </c>
      <c r="AX639" s="13" t="s">
        <v>82</v>
      </c>
      <c r="AY639" s="260" t="s">
        <v>182</v>
      </c>
    </row>
    <row r="640" s="12" customFormat="1">
      <c r="B640" s="239"/>
      <c r="C640" s="240"/>
      <c r="D640" s="235" t="s">
        <v>194</v>
      </c>
      <c r="E640" s="241" t="s">
        <v>1</v>
      </c>
      <c r="F640" s="242" t="s">
        <v>750</v>
      </c>
      <c r="G640" s="240"/>
      <c r="H640" s="243">
        <v>9211.4989999999998</v>
      </c>
      <c r="I640" s="244"/>
      <c r="J640" s="240"/>
      <c r="K640" s="240"/>
      <c r="L640" s="245"/>
      <c r="M640" s="246"/>
      <c r="N640" s="247"/>
      <c r="O640" s="247"/>
      <c r="P640" s="247"/>
      <c r="Q640" s="247"/>
      <c r="R640" s="247"/>
      <c r="S640" s="247"/>
      <c r="T640" s="248"/>
      <c r="AT640" s="249" t="s">
        <v>194</v>
      </c>
      <c r="AU640" s="249" t="s">
        <v>91</v>
      </c>
      <c r="AV640" s="12" t="s">
        <v>91</v>
      </c>
      <c r="AW640" s="12" t="s">
        <v>36</v>
      </c>
      <c r="AX640" s="12" t="s">
        <v>82</v>
      </c>
      <c r="AY640" s="249" t="s">
        <v>182</v>
      </c>
    </row>
    <row r="641" s="13" customFormat="1">
      <c r="B641" s="250"/>
      <c r="C641" s="251"/>
      <c r="D641" s="235" t="s">
        <v>194</v>
      </c>
      <c r="E641" s="252" t="s">
        <v>1</v>
      </c>
      <c r="F641" s="253" t="s">
        <v>196</v>
      </c>
      <c r="G641" s="251"/>
      <c r="H641" s="254">
        <v>9211.4989999999998</v>
      </c>
      <c r="I641" s="255"/>
      <c r="J641" s="251"/>
      <c r="K641" s="251"/>
      <c r="L641" s="256"/>
      <c r="M641" s="257"/>
      <c r="N641" s="258"/>
      <c r="O641" s="258"/>
      <c r="P641" s="258"/>
      <c r="Q641" s="258"/>
      <c r="R641" s="258"/>
      <c r="S641" s="258"/>
      <c r="T641" s="259"/>
      <c r="AT641" s="260" t="s">
        <v>194</v>
      </c>
      <c r="AU641" s="260" t="s">
        <v>91</v>
      </c>
      <c r="AV641" s="13" t="s">
        <v>188</v>
      </c>
      <c r="AW641" s="13" t="s">
        <v>36</v>
      </c>
      <c r="AX641" s="13" t="s">
        <v>14</v>
      </c>
      <c r="AY641" s="260" t="s">
        <v>182</v>
      </c>
    </row>
    <row r="642" s="1" customFormat="1" ht="16.5" customHeight="1">
      <c r="B642" s="36"/>
      <c r="C642" s="222" t="s">
        <v>751</v>
      </c>
      <c r="D642" s="222" t="s">
        <v>184</v>
      </c>
      <c r="E642" s="223" t="s">
        <v>752</v>
      </c>
      <c r="F642" s="224" t="s">
        <v>753</v>
      </c>
      <c r="G642" s="225" t="s">
        <v>100</v>
      </c>
      <c r="H642" s="226">
        <v>44.090000000000003</v>
      </c>
      <c r="I642" s="227"/>
      <c r="J642" s="228">
        <f>ROUND(I642*H642,2)</f>
        <v>0</v>
      </c>
      <c r="K642" s="224" t="s">
        <v>187</v>
      </c>
      <c r="L642" s="41"/>
      <c r="M642" s="229" t="s">
        <v>1</v>
      </c>
      <c r="N642" s="230" t="s">
        <v>47</v>
      </c>
      <c r="O642" s="84"/>
      <c r="P642" s="231">
        <f>O642*H642</f>
        <v>0</v>
      </c>
      <c r="Q642" s="231">
        <v>0</v>
      </c>
      <c r="R642" s="231">
        <f>Q642*H642</f>
        <v>0</v>
      </c>
      <c r="S642" s="231">
        <v>0</v>
      </c>
      <c r="T642" s="232">
        <f>S642*H642</f>
        <v>0</v>
      </c>
      <c r="AR642" s="233" t="s">
        <v>188</v>
      </c>
      <c r="AT642" s="233" t="s">
        <v>184</v>
      </c>
      <c r="AU642" s="233" t="s">
        <v>91</v>
      </c>
      <c r="AY642" s="15" t="s">
        <v>182</v>
      </c>
      <c r="BE642" s="234">
        <f>IF(N642="základní",J642,0)</f>
        <v>0</v>
      </c>
      <c r="BF642" s="234">
        <f>IF(N642="snížená",J642,0)</f>
        <v>0</v>
      </c>
      <c r="BG642" s="234">
        <f>IF(N642="zákl. přenesená",J642,0)</f>
        <v>0</v>
      </c>
      <c r="BH642" s="234">
        <f>IF(N642="sníž. přenesená",J642,0)</f>
        <v>0</v>
      </c>
      <c r="BI642" s="234">
        <f>IF(N642="nulová",J642,0)</f>
        <v>0</v>
      </c>
      <c r="BJ642" s="15" t="s">
        <v>14</v>
      </c>
      <c r="BK642" s="234">
        <f>ROUND(I642*H642,2)</f>
        <v>0</v>
      </c>
      <c r="BL642" s="15" t="s">
        <v>188</v>
      </c>
      <c r="BM642" s="233" t="s">
        <v>754</v>
      </c>
    </row>
    <row r="643" s="1" customFormat="1">
      <c r="B643" s="36"/>
      <c r="C643" s="37"/>
      <c r="D643" s="235" t="s">
        <v>190</v>
      </c>
      <c r="E643" s="37"/>
      <c r="F643" s="236" t="s">
        <v>755</v>
      </c>
      <c r="G643" s="37"/>
      <c r="H643" s="37"/>
      <c r="I643" s="138"/>
      <c r="J643" s="37"/>
      <c r="K643" s="37"/>
      <c r="L643" s="41"/>
      <c r="M643" s="237"/>
      <c r="N643" s="84"/>
      <c r="O643" s="84"/>
      <c r="P643" s="84"/>
      <c r="Q643" s="84"/>
      <c r="R643" s="84"/>
      <c r="S643" s="84"/>
      <c r="T643" s="85"/>
      <c r="AT643" s="15" t="s">
        <v>190</v>
      </c>
      <c r="AU643" s="15" t="s">
        <v>91</v>
      </c>
    </row>
    <row r="644" s="1" customFormat="1">
      <c r="B644" s="36"/>
      <c r="C644" s="37"/>
      <c r="D644" s="235" t="s">
        <v>192</v>
      </c>
      <c r="E644" s="37"/>
      <c r="F644" s="238" t="s">
        <v>756</v>
      </c>
      <c r="G644" s="37"/>
      <c r="H644" s="37"/>
      <c r="I644" s="138"/>
      <c r="J644" s="37"/>
      <c r="K644" s="37"/>
      <c r="L644" s="41"/>
      <c r="M644" s="237"/>
      <c r="N644" s="84"/>
      <c r="O644" s="84"/>
      <c r="P644" s="84"/>
      <c r="Q644" s="84"/>
      <c r="R644" s="84"/>
      <c r="S644" s="84"/>
      <c r="T644" s="85"/>
      <c r="AT644" s="15" t="s">
        <v>192</v>
      </c>
      <c r="AU644" s="15" t="s">
        <v>91</v>
      </c>
    </row>
    <row r="645" s="12" customFormat="1">
      <c r="B645" s="239"/>
      <c r="C645" s="240"/>
      <c r="D645" s="235" t="s">
        <v>194</v>
      </c>
      <c r="E645" s="241" t="s">
        <v>1</v>
      </c>
      <c r="F645" s="242" t="s">
        <v>106</v>
      </c>
      <c r="G645" s="240"/>
      <c r="H645" s="243">
        <v>44.090000000000003</v>
      </c>
      <c r="I645" s="244"/>
      <c r="J645" s="240"/>
      <c r="K645" s="240"/>
      <c r="L645" s="245"/>
      <c r="M645" s="246"/>
      <c r="N645" s="247"/>
      <c r="O645" s="247"/>
      <c r="P645" s="247"/>
      <c r="Q645" s="247"/>
      <c r="R645" s="247"/>
      <c r="S645" s="247"/>
      <c r="T645" s="248"/>
      <c r="AT645" s="249" t="s">
        <v>194</v>
      </c>
      <c r="AU645" s="249" t="s">
        <v>91</v>
      </c>
      <c r="AV645" s="12" t="s">
        <v>91</v>
      </c>
      <c r="AW645" s="12" t="s">
        <v>36</v>
      </c>
      <c r="AX645" s="12" t="s">
        <v>82</v>
      </c>
      <c r="AY645" s="249" t="s">
        <v>182</v>
      </c>
    </row>
    <row r="646" s="13" customFormat="1">
      <c r="B646" s="250"/>
      <c r="C646" s="251"/>
      <c r="D646" s="235" t="s">
        <v>194</v>
      </c>
      <c r="E646" s="252" t="s">
        <v>1</v>
      </c>
      <c r="F646" s="253" t="s">
        <v>196</v>
      </c>
      <c r="G646" s="251"/>
      <c r="H646" s="254">
        <v>44.090000000000003</v>
      </c>
      <c r="I646" s="255"/>
      <c r="J646" s="251"/>
      <c r="K646" s="251"/>
      <c r="L646" s="256"/>
      <c r="M646" s="257"/>
      <c r="N646" s="258"/>
      <c r="O646" s="258"/>
      <c r="P646" s="258"/>
      <c r="Q646" s="258"/>
      <c r="R646" s="258"/>
      <c r="S646" s="258"/>
      <c r="T646" s="259"/>
      <c r="AT646" s="260" t="s">
        <v>194</v>
      </c>
      <c r="AU646" s="260" t="s">
        <v>91</v>
      </c>
      <c r="AV646" s="13" t="s">
        <v>188</v>
      </c>
      <c r="AW646" s="13" t="s">
        <v>36</v>
      </c>
      <c r="AX646" s="13" t="s">
        <v>14</v>
      </c>
      <c r="AY646" s="260" t="s">
        <v>182</v>
      </c>
    </row>
    <row r="647" s="1" customFormat="1" ht="24" customHeight="1">
      <c r="B647" s="36"/>
      <c r="C647" s="222" t="s">
        <v>757</v>
      </c>
      <c r="D647" s="222" t="s">
        <v>184</v>
      </c>
      <c r="E647" s="223" t="s">
        <v>758</v>
      </c>
      <c r="F647" s="224" t="s">
        <v>759</v>
      </c>
      <c r="G647" s="225" t="s">
        <v>100</v>
      </c>
      <c r="H647" s="226">
        <v>617.25999999999999</v>
      </c>
      <c r="I647" s="227"/>
      <c r="J647" s="228">
        <f>ROUND(I647*H647,2)</f>
        <v>0</v>
      </c>
      <c r="K647" s="224" t="s">
        <v>187</v>
      </c>
      <c r="L647" s="41"/>
      <c r="M647" s="229" t="s">
        <v>1</v>
      </c>
      <c r="N647" s="230" t="s">
        <v>47</v>
      </c>
      <c r="O647" s="84"/>
      <c r="P647" s="231">
        <f>O647*H647</f>
        <v>0</v>
      </c>
      <c r="Q647" s="231">
        <v>0</v>
      </c>
      <c r="R647" s="231">
        <f>Q647*H647</f>
        <v>0</v>
      </c>
      <c r="S647" s="231">
        <v>0</v>
      </c>
      <c r="T647" s="232">
        <f>S647*H647</f>
        <v>0</v>
      </c>
      <c r="AR647" s="233" t="s">
        <v>188</v>
      </c>
      <c r="AT647" s="233" t="s">
        <v>184</v>
      </c>
      <c r="AU647" s="233" t="s">
        <v>91</v>
      </c>
      <c r="AY647" s="15" t="s">
        <v>182</v>
      </c>
      <c r="BE647" s="234">
        <f>IF(N647="základní",J647,0)</f>
        <v>0</v>
      </c>
      <c r="BF647" s="234">
        <f>IF(N647="snížená",J647,0)</f>
        <v>0</v>
      </c>
      <c r="BG647" s="234">
        <f>IF(N647="zákl. přenesená",J647,0)</f>
        <v>0</v>
      </c>
      <c r="BH647" s="234">
        <f>IF(N647="sníž. přenesená",J647,0)</f>
        <v>0</v>
      </c>
      <c r="BI647" s="234">
        <f>IF(N647="nulová",J647,0)</f>
        <v>0</v>
      </c>
      <c r="BJ647" s="15" t="s">
        <v>14</v>
      </c>
      <c r="BK647" s="234">
        <f>ROUND(I647*H647,2)</f>
        <v>0</v>
      </c>
      <c r="BL647" s="15" t="s">
        <v>188</v>
      </c>
      <c r="BM647" s="233" t="s">
        <v>760</v>
      </c>
    </row>
    <row r="648" s="1" customFormat="1">
      <c r="B648" s="36"/>
      <c r="C648" s="37"/>
      <c r="D648" s="235" t="s">
        <v>190</v>
      </c>
      <c r="E648" s="37"/>
      <c r="F648" s="236" t="s">
        <v>761</v>
      </c>
      <c r="G648" s="37"/>
      <c r="H648" s="37"/>
      <c r="I648" s="138"/>
      <c r="J648" s="37"/>
      <c r="K648" s="37"/>
      <c r="L648" s="41"/>
      <c r="M648" s="237"/>
      <c r="N648" s="84"/>
      <c r="O648" s="84"/>
      <c r="P648" s="84"/>
      <c r="Q648" s="84"/>
      <c r="R648" s="84"/>
      <c r="S648" s="84"/>
      <c r="T648" s="85"/>
      <c r="AT648" s="15" t="s">
        <v>190</v>
      </c>
      <c r="AU648" s="15" t="s">
        <v>91</v>
      </c>
    </row>
    <row r="649" s="1" customFormat="1">
      <c r="B649" s="36"/>
      <c r="C649" s="37"/>
      <c r="D649" s="235" t="s">
        <v>192</v>
      </c>
      <c r="E649" s="37"/>
      <c r="F649" s="238" t="s">
        <v>756</v>
      </c>
      <c r="G649" s="37"/>
      <c r="H649" s="37"/>
      <c r="I649" s="138"/>
      <c r="J649" s="37"/>
      <c r="K649" s="37"/>
      <c r="L649" s="41"/>
      <c r="M649" s="237"/>
      <c r="N649" s="84"/>
      <c r="O649" s="84"/>
      <c r="P649" s="84"/>
      <c r="Q649" s="84"/>
      <c r="R649" s="84"/>
      <c r="S649" s="84"/>
      <c r="T649" s="85"/>
      <c r="AT649" s="15" t="s">
        <v>192</v>
      </c>
      <c r="AU649" s="15" t="s">
        <v>91</v>
      </c>
    </row>
    <row r="650" s="12" customFormat="1">
      <c r="B650" s="239"/>
      <c r="C650" s="240"/>
      <c r="D650" s="235" t="s">
        <v>194</v>
      </c>
      <c r="E650" s="241" t="s">
        <v>1</v>
      </c>
      <c r="F650" s="242" t="s">
        <v>762</v>
      </c>
      <c r="G650" s="240"/>
      <c r="H650" s="243">
        <v>617.25999999999999</v>
      </c>
      <c r="I650" s="244"/>
      <c r="J650" s="240"/>
      <c r="K650" s="240"/>
      <c r="L650" s="245"/>
      <c r="M650" s="246"/>
      <c r="N650" s="247"/>
      <c r="O650" s="247"/>
      <c r="P650" s="247"/>
      <c r="Q650" s="247"/>
      <c r="R650" s="247"/>
      <c r="S650" s="247"/>
      <c r="T650" s="248"/>
      <c r="AT650" s="249" t="s">
        <v>194</v>
      </c>
      <c r="AU650" s="249" t="s">
        <v>91</v>
      </c>
      <c r="AV650" s="12" t="s">
        <v>91</v>
      </c>
      <c r="AW650" s="12" t="s">
        <v>36</v>
      </c>
      <c r="AX650" s="12" t="s">
        <v>82</v>
      </c>
      <c r="AY650" s="249" t="s">
        <v>182</v>
      </c>
    </row>
    <row r="651" s="13" customFormat="1">
      <c r="B651" s="250"/>
      <c r="C651" s="251"/>
      <c r="D651" s="235" t="s">
        <v>194</v>
      </c>
      <c r="E651" s="252" t="s">
        <v>1</v>
      </c>
      <c r="F651" s="253" t="s">
        <v>196</v>
      </c>
      <c r="G651" s="251"/>
      <c r="H651" s="254">
        <v>617.25999999999999</v>
      </c>
      <c r="I651" s="255"/>
      <c r="J651" s="251"/>
      <c r="K651" s="251"/>
      <c r="L651" s="256"/>
      <c r="M651" s="257"/>
      <c r="N651" s="258"/>
      <c r="O651" s="258"/>
      <c r="P651" s="258"/>
      <c r="Q651" s="258"/>
      <c r="R651" s="258"/>
      <c r="S651" s="258"/>
      <c r="T651" s="259"/>
      <c r="AT651" s="260" t="s">
        <v>194</v>
      </c>
      <c r="AU651" s="260" t="s">
        <v>91</v>
      </c>
      <c r="AV651" s="13" t="s">
        <v>188</v>
      </c>
      <c r="AW651" s="13" t="s">
        <v>36</v>
      </c>
      <c r="AX651" s="13" t="s">
        <v>14</v>
      </c>
      <c r="AY651" s="260" t="s">
        <v>182</v>
      </c>
    </row>
    <row r="652" s="1" customFormat="1" ht="24" customHeight="1">
      <c r="B652" s="36"/>
      <c r="C652" s="222" t="s">
        <v>763</v>
      </c>
      <c r="D652" s="222" t="s">
        <v>184</v>
      </c>
      <c r="E652" s="223" t="s">
        <v>764</v>
      </c>
      <c r="F652" s="224" t="s">
        <v>765</v>
      </c>
      <c r="G652" s="225" t="s">
        <v>100</v>
      </c>
      <c r="H652" s="226">
        <v>1422.357</v>
      </c>
      <c r="I652" s="227"/>
      <c r="J652" s="228">
        <f>ROUND(I652*H652,2)</f>
        <v>0</v>
      </c>
      <c r="K652" s="224" t="s">
        <v>187</v>
      </c>
      <c r="L652" s="41"/>
      <c r="M652" s="229" t="s">
        <v>1</v>
      </c>
      <c r="N652" s="230" t="s">
        <v>47</v>
      </c>
      <c r="O652" s="84"/>
      <c r="P652" s="231">
        <f>O652*H652</f>
        <v>0</v>
      </c>
      <c r="Q652" s="231">
        <v>0</v>
      </c>
      <c r="R652" s="231">
        <f>Q652*H652</f>
        <v>0</v>
      </c>
      <c r="S652" s="231">
        <v>0</v>
      </c>
      <c r="T652" s="232">
        <f>S652*H652</f>
        <v>0</v>
      </c>
      <c r="AR652" s="233" t="s">
        <v>188</v>
      </c>
      <c r="AT652" s="233" t="s">
        <v>184</v>
      </c>
      <c r="AU652" s="233" t="s">
        <v>91</v>
      </c>
      <c r="AY652" s="15" t="s">
        <v>182</v>
      </c>
      <c r="BE652" s="234">
        <f>IF(N652="základní",J652,0)</f>
        <v>0</v>
      </c>
      <c r="BF652" s="234">
        <f>IF(N652="snížená",J652,0)</f>
        <v>0</v>
      </c>
      <c r="BG652" s="234">
        <f>IF(N652="zákl. přenesená",J652,0)</f>
        <v>0</v>
      </c>
      <c r="BH652" s="234">
        <f>IF(N652="sníž. přenesená",J652,0)</f>
        <v>0</v>
      </c>
      <c r="BI652" s="234">
        <f>IF(N652="nulová",J652,0)</f>
        <v>0</v>
      </c>
      <c r="BJ652" s="15" t="s">
        <v>14</v>
      </c>
      <c r="BK652" s="234">
        <f>ROUND(I652*H652,2)</f>
        <v>0</v>
      </c>
      <c r="BL652" s="15" t="s">
        <v>188</v>
      </c>
      <c r="BM652" s="233" t="s">
        <v>766</v>
      </c>
    </row>
    <row r="653" s="1" customFormat="1">
      <c r="B653" s="36"/>
      <c r="C653" s="37"/>
      <c r="D653" s="235" t="s">
        <v>190</v>
      </c>
      <c r="E653" s="37"/>
      <c r="F653" s="236" t="s">
        <v>767</v>
      </c>
      <c r="G653" s="37"/>
      <c r="H653" s="37"/>
      <c r="I653" s="138"/>
      <c r="J653" s="37"/>
      <c r="K653" s="37"/>
      <c r="L653" s="41"/>
      <c r="M653" s="237"/>
      <c r="N653" s="84"/>
      <c r="O653" s="84"/>
      <c r="P653" s="84"/>
      <c r="Q653" s="84"/>
      <c r="R653" s="84"/>
      <c r="S653" s="84"/>
      <c r="T653" s="85"/>
      <c r="AT653" s="15" t="s">
        <v>190</v>
      </c>
      <c r="AU653" s="15" t="s">
        <v>91</v>
      </c>
    </row>
    <row r="654" s="1" customFormat="1">
      <c r="B654" s="36"/>
      <c r="C654" s="37"/>
      <c r="D654" s="235" t="s">
        <v>192</v>
      </c>
      <c r="E654" s="37"/>
      <c r="F654" s="238" t="s">
        <v>768</v>
      </c>
      <c r="G654" s="37"/>
      <c r="H654" s="37"/>
      <c r="I654" s="138"/>
      <c r="J654" s="37"/>
      <c r="K654" s="37"/>
      <c r="L654" s="41"/>
      <c r="M654" s="237"/>
      <c r="N654" s="84"/>
      <c r="O654" s="84"/>
      <c r="P654" s="84"/>
      <c r="Q654" s="84"/>
      <c r="R654" s="84"/>
      <c r="S654" s="84"/>
      <c r="T654" s="85"/>
      <c r="AT654" s="15" t="s">
        <v>192</v>
      </c>
      <c r="AU654" s="15" t="s">
        <v>91</v>
      </c>
    </row>
    <row r="655" s="1" customFormat="1">
      <c r="B655" s="36"/>
      <c r="C655" s="37"/>
      <c r="D655" s="235" t="s">
        <v>330</v>
      </c>
      <c r="E655" s="37"/>
      <c r="F655" s="238" t="s">
        <v>331</v>
      </c>
      <c r="G655" s="37"/>
      <c r="H655" s="37"/>
      <c r="I655" s="138"/>
      <c r="J655" s="37"/>
      <c r="K655" s="37"/>
      <c r="L655" s="41"/>
      <c r="M655" s="237"/>
      <c r="N655" s="84"/>
      <c r="O655" s="84"/>
      <c r="P655" s="84"/>
      <c r="Q655" s="84"/>
      <c r="R655" s="84"/>
      <c r="S655" s="84"/>
      <c r="T655" s="85"/>
      <c r="AT655" s="15" t="s">
        <v>330</v>
      </c>
      <c r="AU655" s="15" t="s">
        <v>91</v>
      </c>
    </row>
    <row r="656" s="12" customFormat="1">
      <c r="B656" s="239"/>
      <c r="C656" s="240"/>
      <c r="D656" s="235" t="s">
        <v>194</v>
      </c>
      <c r="E656" s="241" t="s">
        <v>1</v>
      </c>
      <c r="F656" s="242" t="s">
        <v>124</v>
      </c>
      <c r="G656" s="240"/>
      <c r="H656" s="243">
        <v>1422.357</v>
      </c>
      <c r="I656" s="244"/>
      <c r="J656" s="240"/>
      <c r="K656" s="240"/>
      <c r="L656" s="245"/>
      <c r="M656" s="246"/>
      <c r="N656" s="247"/>
      <c r="O656" s="247"/>
      <c r="P656" s="247"/>
      <c r="Q656" s="247"/>
      <c r="R656" s="247"/>
      <c r="S656" s="247"/>
      <c r="T656" s="248"/>
      <c r="AT656" s="249" t="s">
        <v>194</v>
      </c>
      <c r="AU656" s="249" t="s">
        <v>91</v>
      </c>
      <c r="AV656" s="12" t="s">
        <v>91</v>
      </c>
      <c r="AW656" s="12" t="s">
        <v>36</v>
      </c>
      <c r="AX656" s="12" t="s">
        <v>82</v>
      </c>
      <c r="AY656" s="249" t="s">
        <v>182</v>
      </c>
    </row>
    <row r="657" s="13" customFormat="1">
      <c r="B657" s="250"/>
      <c r="C657" s="251"/>
      <c r="D657" s="235" t="s">
        <v>194</v>
      </c>
      <c r="E657" s="252" t="s">
        <v>1</v>
      </c>
      <c r="F657" s="253" t="s">
        <v>196</v>
      </c>
      <c r="G657" s="251"/>
      <c r="H657" s="254">
        <v>1422.357</v>
      </c>
      <c r="I657" s="255"/>
      <c r="J657" s="251"/>
      <c r="K657" s="251"/>
      <c r="L657" s="256"/>
      <c r="M657" s="257"/>
      <c r="N657" s="258"/>
      <c r="O657" s="258"/>
      <c r="P657" s="258"/>
      <c r="Q657" s="258"/>
      <c r="R657" s="258"/>
      <c r="S657" s="258"/>
      <c r="T657" s="259"/>
      <c r="AT657" s="260" t="s">
        <v>194</v>
      </c>
      <c r="AU657" s="260" t="s">
        <v>91</v>
      </c>
      <c r="AV657" s="13" t="s">
        <v>188</v>
      </c>
      <c r="AW657" s="13" t="s">
        <v>36</v>
      </c>
      <c r="AX657" s="13" t="s">
        <v>14</v>
      </c>
      <c r="AY657" s="260" t="s">
        <v>182</v>
      </c>
    </row>
    <row r="658" s="1" customFormat="1" ht="24" customHeight="1">
      <c r="B658" s="36"/>
      <c r="C658" s="222" t="s">
        <v>769</v>
      </c>
      <c r="D658" s="222" t="s">
        <v>184</v>
      </c>
      <c r="E658" s="223" t="s">
        <v>770</v>
      </c>
      <c r="F658" s="224" t="s">
        <v>771</v>
      </c>
      <c r="G658" s="225" t="s">
        <v>100</v>
      </c>
      <c r="H658" s="226">
        <v>1261.848</v>
      </c>
      <c r="I658" s="227"/>
      <c r="J658" s="228">
        <f>ROUND(I658*H658,2)</f>
        <v>0</v>
      </c>
      <c r="K658" s="224" t="s">
        <v>187</v>
      </c>
      <c r="L658" s="41"/>
      <c r="M658" s="229" t="s">
        <v>1</v>
      </c>
      <c r="N658" s="230" t="s">
        <v>47</v>
      </c>
      <c r="O658" s="84"/>
      <c r="P658" s="231">
        <f>O658*H658</f>
        <v>0</v>
      </c>
      <c r="Q658" s="231">
        <v>0</v>
      </c>
      <c r="R658" s="231">
        <f>Q658*H658</f>
        <v>0</v>
      </c>
      <c r="S658" s="231">
        <v>0</v>
      </c>
      <c r="T658" s="232">
        <f>S658*H658</f>
        <v>0</v>
      </c>
      <c r="AR658" s="233" t="s">
        <v>188</v>
      </c>
      <c r="AT658" s="233" t="s">
        <v>184</v>
      </c>
      <c r="AU658" s="233" t="s">
        <v>91</v>
      </c>
      <c r="AY658" s="15" t="s">
        <v>182</v>
      </c>
      <c r="BE658" s="234">
        <f>IF(N658="základní",J658,0)</f>
        <v>0</v>
      </c>
      <c r="BF658" s="234">
        <f>IF(N658="snížená",J658,0)</f>
        <v>0</v>
      </c>
      <c r="BG658" s="234">
        <f>IF(N658="zákl. přenesená",J658,0)</f>
        <v>0</v>
      </c>
      <c r="BH658" s="234">
        <f>IF(N658="sníž. přenesená",J658,0)</f>
        <v>0</v>
      </c>
      <c r="BI658" s="234">
        <f>IF(N658="nulová",J658,0)</f>
        <v>0</v>
      </c>
      <c r="BJ658" s="15" t="s">
        <v>14</v>
      </c>
      <c r="BK658" s="234">
        <f>ROUND(I658*H658,2)</f>
        <v>0</v>
      </c>
      <c r="BL658" s="15" t="s">
        <v>188</v>
      </c>
      <c r="BM658" s="233" t="s">
        <v>772</v>
      </c>
    </row>
    <row r="659" s="1" customFormat="1">
      <c r="B659" s="36"/>
      <c r="C659" s="37"/>
      <c r="D659" s="235" t="s">
        <v>190</v>
      </c>
      <c r="E659" s="37"/>
      <c r="F659" s="236" t="s">
        <v>276</v>
      </c>
      <c r="G659" s="37"/>
      <c r="H659" s="37"/>
      <c r="I659" s="138"/>
      <c r="J659" s="37"/>
      <c r="K659" s="37"/>
      <c r="L659" s="41"/>
      <c r="M659" s="237"/>
      <c r="N659" s="84"/>
      <c r="O659" s="84"/>
      <c r="P659" s="84"/>
      <c r="Q659" s="84"/>
      <c r="R659" s="84"/>
      <c r="S659" s="84"/>
      <c r="T659" s="85"/>
      <c r="AT659" s="15" t="s">
        <v>190</v>
      </c>
      <c r="AU659" s="15" t="s">
        <v>91</v>
      </c>
    </row>
    <row r="660" s="1" customFormat="1">
      <c r="B660" s="36"/>
      <c r="C660" s="37"/>
      <c r="D660" s="235" t="s">
        <v>192</v>
      </c>
      <c r="E660" s="37"/>
      <c r="F660" s="238" t="s">
        <v>768</v>
      </c>
      <c r="G660" s="37"/>
      <c r="H660" s="37"/>
      <c r="I660" s="138"/>
      <c r="J660" s="37"/>
      <c r="K660" s="37"/>
      <c r="L660" s="41"/>
      <c r="M660" s="237"/>
      <c r="N660" s="84"/>
      <c r="O660" s="84"/>
      <c r="P660" s="84"/>
      <c r="Q660" s="84"/>
      <c r="R660" s="84"/>
      <c r="S660" s="84"/>
      <c r="T660" s="85"/>
      <c r="AT660" s="15" t="s">
        <v>192</v>
      </c>
      <c r="AU660" s="15" t="s">
        <v>91</v>
      </c>
    </row>
    <row r="661" s="1" customFormat="1">
      <c r="B661" s="36"/>
      <c r="C661" s="37"/>
      <c r="D661" s="235" t="s">
        <v>330</v>
      </c>
      <c r="E661" s="37"/>
      <c r="F661" s="238" t="s">
        <v>331</v>
      </c>
      <c r="G661" s="37"/>
      <c r="H661" s="37"/>
      <c r="I661" s="138"/>
      <c r="J661" s="37"/>
      <c r="K661" s="37"/>
      <c r="L661" s="41"/>
      <c r="M661" s="237"/>
      <c r="N661" s="84"/>
      <c r="O661" s="84"/>
      <c r="P661" s="84"/>
      <c r="Q661" s="84"/>
      <c r="R661" s="84"/>
      <c r="S661" s="84"/>
      <c r="T661" s="85"/>
      <c r="AT661" s="15" t="s">
        <v>330</v>
      </c>
      <c r="AU661" s="15" t="s">
        <v>91</v>
      </c>
    </row>
    <row r="662" s="12" customFormat="1">
      <c r="B662" s="239"/>
      <c r="C662" s="240"/>
      <c r="D662" s="235" t="s">
        <v>194</v>
      </c>
      <c r="E662" s="241" t="s">
        <v>1</v>
      </c>
      <c r="F662" s="242" t="s">
        <v>132</v>
      </c>
      <c r="G662" s="240"/>
      <c r="H662" s="243">
        <v>1261.848</v>
      </c>
      <c r="I662" s="244"/>
      <c r="J662" s="240"/>
      <c r="K662" s="240"/>
      <c r="L662" s="245"/>
      <c r="M662" s="246"/>
      <c r="N662" s="247"/>
      <c r="O662" s="247"/>
      <c r="P662" s="247"/>
      <c r="Q662" s="247"/>
      <c r="R662" s="247"/>
      <c r="S662" s="247"/>
      <c r="T662" s="248"/>
      <c r="AT662" s="249" t="s">
        <v>194</v>
      </c>
      <c r="AU662" s="249" t="s">
        <v>91</v>
      </c>
      <c r="AV662" s="12" t="s">
        <v>91</v>
      </c>
      <c r="AW662" s="12" t="s">
        <v>36</v>
      </c>
      <c r="AX662" s="12" t="s">
        <v>82</v>
      </c>
      <c r="AY662" s="249" t="s">
        <v>182</v>
      </c>
    </row>
    <row r="663" s="13" customFormat="1">
      <c r="B663" s="250"/>
      <c r="C663" s="251"/>
      <c r="D663" s="235" t="s">
        <v>194</v>
      </c>
      <c r="E663" s="252" t="s">
        <v>1</v>
      </c>
      <c r="F663" s="253" t="s">
        <v>196</v>
      </c>
      <c r="G663" s="251"/>
      <c r="H663" s="254">
        <v>1261.848</v>
      </c>
      <c r="I663" s="255"/>
      <c r="J663" s="251"/>
      <c r="K663" s="251"/>
      <c r="L663" s="256"/>
      <c r="M663" s="257"/>
      <c r="N663" s="258"/>
      <c r="O663" s="258"/>
      <c r="P663" s="258"/>
      <c r="Q663" s="258"/>
      <c r="R663" s="258"/>
      <c r="S663" s="258"/>
      <c r="T663" s="259"/>
      <c r="AT663" s="260" t="s">
        <v>194</v>
      </c>
      <c r="AU663" s="260" t="s">
        <v>91</v>
      </c>
      <c r="AV663" s="13" t="s">
        <v>188</v>
      </c>
      <c r="AW663" s="13" t="s">
        <v>36</v>
      </c>
      <c r="AX663" s="13" t="s">
        <v>14</v>
      </c>
      <c r="AY663" s="260" t="s">
        <v>182</v>
      </c>
    </row>
    <row r="664" s="1" customFormat="1" ht="24" customHeight="1">
      <c r="B664" s="36"/>
      <c r="C664" s="222" t="s">
        <v>773</v>
      </c>
      <c r="D664" s="222" t="s">
        <v>184</v>
      </c>
      <c r="E664" s="223" t="s">
        <v>774</v>
      </c>
      <c r="F664" s="224" t="s">
        <v>775</v>
      </c>
      <c r="G664" s="225" t="s">
        <v>100</v>
      </c>
      <c r="H664" s="226">
        <v>6483.2039999999997</v>
      </c>
      <c r="I664" s="227"/>
      <c r="J664" s="228">
        <f>ROUND(I664*H664,2)</f>
        <v>0</v>
      </c>
      <c r="K664" s="224" t="s">
        <v>187</v>
      </c>
      <c r="L664" s="41"/>
      <c r="M664" s="229" t="s">
        <v>1</v>
      </c>
      <c r="N664" s="230" t="s">
        <v>47</v>
      </c>
      <c r="O664" s="84"/>
      <c r="P664" s="231">
        <f>O664*H664</f>
        <v>0</v>
      </c>
      <c r="Q664" s="231">
        <v>0</v>
      </c>
      <c r="R664" s="231">
        <f>Q664*H664</f>
        <v>0</v>
      </c>
      <c r="S664" s="231">
        <v>0</v>
      </c>
      <c r="T664" s="232">
        <f>S664*H664</f>
        <v>0</v>
      </c>
      <c r="AR664" s="233" t="s">
        <v>188</v>
      </c>
      <c r="AT664" s="233" t="s">
        <v>184</v>
      </c>
      <c r="AU664" s="233" t="s">
        <v>91</v>
      </c>
      <c r="AY664" s="15" t="s">
        <v>182</v>
      </c>
      <c r="BE664" s="234">
        <f>IF(N664="základní",J664,0)</f>
        <v>0</v>
      </c>
      <c r="BF664" s="234">
        <f>IF(N664="snížená",J664,0)</f>
        <v>0</v>
      </c>
      <c r="BG664" s="234">
        <f>IF(N664="zákl. přenesená",J664,0)</f>
        <v>0</v>
      </c>
      <c r="BH664" s="234">
        <f>IF(N664="sníž. přenesená",J664,0)</f>
        <v>0</v>
      </c>
      <c r="BI664" s="234">
        <f>IF(N664="nulová",J664,0)</f>
        <v>0</v>
      </c>
      <c r="BJ664" s="15" t="s">
        <v>14</v>
      </c>
      <c r="BK664" s="234">
        <f>ROUND(I664*H664,2)</f>
        <v>0</v>
      </c>
      <c r="BL664" s="15" t="s">
        <v>188</v>
      </c>
      <c r="BM664" s="233" t="s">
        <v>776</v>
      </c>
    </row>
    <row r="665" s="1" customFormat="1">
      <c r="B665" s="36"/>
      <c r="C665" s="37"/>
      <c r="D665" s="235" t="s">
        <v>190</v>
      </c>
      <c r="E665" s="37"/>
      <c r="F665" s="236" t="s">
        <v>777</v>
      </c>
      <c r="G665" s="37"/>
      <c r="H665" s="37"/>
      <c r="I665" s="138"/>
      <c r="J665" s="37"/>
      <c r="K665" s="37"/>
      <c r="L665" s="41"/>
      <c r="M665" s="237"/>
      <c r="N665" s="84"/>
      <c r="O665" s="84"/>
      <c r="P665" s="84"/>
      <c r="Q665" s="84"/>
      <c r="R665" s="84"/>
      <c r="S665" s="84"/>
      <c r="T665" s="85"/>
      <c r="AT665" s="15" t="s">
        <v>190</v>
      </c>
      <c r="AU665" s="15" t="s">
        <v>91</v>
      </c>
    </row>
    <row r="666" s="1" customFormat="1">
      <c r="B666" s="36"/>
      <c r="C666" s="37"/>
      <c r="D666" s="235" t="s">
        <v>192</v>
      </c>
      <c r="E666" s="37"/>
      <c r="F666" s="238" t="s">
        <v>778</v>
      </c>
      <c r="G666" s="37"/>
      <c r="H666" s="37"/>
      <c r="I666" s="138"/>
      <c r="J666" s="37"/>
      <c r="K666" s="37"/>
      <c r="L666" s="41"/>
      <c r="M666" s="237"/>
      <c r="N666" s="84"/>
      <c r="O666" s="84"/>
      <c r="P666" s="84"/>
      <c r="Q666" s="84"/>
      <c r="R666" s="84"/>
      <c r="S666" s="84"/>
      <c r="T666" s="85"/>
      <c r="AT666" s="15" t="s">
        <v>192</v>
      </c>
      <c r="AU666" s="15" t="s">
        <v>91</v>
      </c>
    </row>
    <row r="667" s="1" customFormat="1">
      <c r="B667" s="36"/>
      <c r="C667" s="37"/>
      <c r="D667" s="235" t="s">
        <v>330</v>
      </c>
      <c r="E667" s="37"/>
      <c r="F667" s="238" t="s">
        <v>331</v>
      </c>
      <c r="G667" s="37"/>
      <c r="H667" s="37"/>
      <c r="I667" s="138"/>
      <c r="J667" s="37"/>
      <c r="K667" s="37"/>
      <c r="L667" s="41"/>
      <c r="M667" s="237"/>
      <c r="N667" s="84"/>
      <c r="O667" s="84"/>
      <c r="P667" s="84"/>
      <c r="Q667" s="84"/>
      <c r="R667" s="84"/>
      <c r="S667" s="84"/>
      <c r="T667" s="85"/>
      <c r="AT667" s="15" t="s">
        <v>330</v>
      </c>
      <c r="AU667" s="15" t="s">
        <v>91</v>
      </c>
    </row>
    <row r="668" s="12" customFormat="1">
      <c r="B668" s="239"/>
      <c r="C668" s="240"/>
      <c r="D668" s="235" t="s">
        <v>194</v>
      </c>
      <c r="E668" s="241" t="s">
        <v>1</v>
      </c>
      <c r="F668" s="242" t="s">
        <v>102</v>
      </c>
      <c r="G668" s="240"/>
      <c r="H668" s="243">
        <v>6483.2039999999997</v>
      </c>
      <c r="I668" s="244"/>
      <c r="J668" s="240"/>
      <c r="K668" s="240"/>
      <c r="L668" s="245"/>
      <c r="M668" s="246"/>
      <c r="N668" s="247"/>
      <c r="O668" s="247"/>
      <c r="P668" s="247"/>
      <c r="Q668" s="247"/>
      <c r="R668" s="247"/>
      <c r="S668" s="247"/>
      <c r="T668" s="248"/>
      <c r="AT668" s="249" t="s">
        <v>194</v>
      </c>
      <c r="AU668" s="249" t="s">
        <v>91</v>
      </c>
      <c r="AV668" s="12" t="s">
        <v>91</v>
      </c>
      <c r="AW668" s="12" t="s">
        <v>36</v>
      </c>
      <c r="AX668" s="12" t="s">
        <v>82</v>
      </c>
      <c r="AY668" s="249" t="s">
        <v>182</v>
      </c>
    </row>
    <row r="669" s="13" customFormat="1">
      <c r="B669" s="250"/>
      <c r="C669" s="251"/>
      <c r="D669" s="235" t="s">
        <v>194</v>
      </c>
      <c r="E669" s="252" t="s">
        <v>1</v>
      </c>
      <c r="F669" s="253" t="s">
        <v>196</v>
      </c>
      <c r="G669" s="251"/>
      <c r="H669" s="254">
        <v>6483.2039999999997</v>
      </c>
      <c r="I669" s="255"/>
      <c r="J669" s="251"/>
      <c r="K669" s="251"/>
      <c r="L669" s="256"/>
      <c r="M669" s="257"/>
      <c r="N669" s="258"/>
      <c r="O669" s="258"/>
      <c r="P669" s="258"/>
      <c r="Q669" s="258"/>
      <c r="R669" s="258"/>
      <c r="S669" s="258"/>
      <c r="T669" s="259"/>
      <c r="AT669" s="260" t="s">
        <v>194</v>
      </c>
      <c r="AU669" s="260" t="s">
        <v>91</v>
      </c>
      <c r="AV669" s="13" t="s">
        <v>188</v>
      </c>
      <c r="AW669" s="13" t="s">
        <v>36</v>
      </c>
      <c r="AX669" s="13" t="s">
        <v>14</v>
      </c>
      <c r="AY669" s="260" t="s">
        <v>182</v>
      </c>
    </row>
    <row r="670" s="11" customFormat="1" ht="22.8" customHeight="1">
      <c r="B670" s="206"/>
      <c r="C670" s="207"/>
      <c r="D670" s="208" t="s">
        <v>81</v>
      </c>
      <c r="E670" s="220" t="s">
        <v>779</v>
      </c>
      <c r="F670" s="220" t="s">
        <v>780</v>
      </c>
      <c r="G670" s="207"/>
      <c r="H670" s="207"/>
      <c r="I670" s="210"/>
      <c r="J670" s="221">
        <f>BK670</f>
        <v>0</v>
      </c>
      <c r="K670" s="207"/>
      <c r="L670" s="212"/>
      <c r="M670" s="213"/>
      <c r="N670" s="214"/>
      <c r="O670" s="214"/>
      <c r="P670" s="215">
        <f>SUM(P671:P678)</f>
        <v>0</v>
      </c>
      <c r="Q670" s="214"/>
      <c r="R670" s="215">
        <f>SUM(R671:R678)</f>
        <v>0</v>
      </c>
      <c r="S670" s="214"/>
      <c r="T670" s="216">
        <f>SUM(T671:T678)</f>
        <v>0</v>
      </c>
      <c r="AR670" s="217" t="s">
        <v>14</v>
      </c>
      <c r="AT670" s="218" t="s">
        <v>81</v>
      </c>
      <c r="AU670" s="218" t="s">
        <v>14</v>
      </c>
      <c r="AY670" s="217" t="s">
        <v>182</v>
      </c>
      <c r="BK670" s="219">
        <f>SUM(BK671:BK678)</f>
        <v>0</v>
      </c>
    </row>
    <row r="671" s="1" customFormat="1" ht="24" customHeight="1">
      <c r="B671" s="36"/>
      <c r="C671" s="222" t="s">
        <v>781</v>
      </c>
      <c r="D671" s="222" t="s">
        <v>184</v>
      </c>
      <c r="E671" s="223" t="s">
        <v>782</v>
      </c>
      <c r="F671" s="224" t="s">
        <v>783</v>
      </c>
      <c r="G671" s="225" t="s">
        <v>100</v>
      </c>
      <c r="H671" s="226">
        <v>139.63300000000001</v>
      </c>
      <c r="I671" s="227"/>
      <c r="J671" s="228">
        <f>ROUND(I671*H671,2)</f>
        <v>0</v>
      </c>
      <c r="K671" s="224" t="s">
        <v>187</v>
      </c>
      <c r="L671" s="41"/>
      <c r="M671" s="229" t="s">
        <v>1</v>
      </c>
      <c r="N671" s="230" t="s">
        <v>47</v>
      </c>
      <c r="O671" s="84"/>
      <c r="P671" s="231">
        <f>O671*H671</f>
        <v>0</v>
      </c>
      <c r="Q671" s="231">
        <v>0</v>
      </c>
      <c r="R671" s="231">
        <f>Q671*H671</f>
        <v>0</v>
      </c>
      <c r="S671" s="231">
        <v>0</v>
      </c>
      <c r="T671" s="232">
        <f>S671*H671</f>
        <v>0</v>
      </c>
      <c r="AR671" s="233" t="s">
        <v>188</v>
      </c>
      <c r="AT671" s="233" t="s">
        <v>184</v>
      </c>
      <c r="AU671" s="233" t="s">
        <v>91</v>
      </c>
      <c r="AY671" s="15" t="s">
        <v>182</v>
      </c>
      <c r="BE671" s="234">
        <f>IF(N671="základní",J671,0)</f>
        <v>0</v>
      </c>
      <c r="BF671" s="234">
        <f>IF(N671="snížená",J671,0)</f>
        <v>0</v>
      </c>
      <c r="BG671" s="234">
        <f>IF(N671="zákl. přenesená",J671,0)</f>
        <v>0</v>
      </c>
      <c r="BH671" s="234">
        <f>IF(N671="sníž. přenesená",J671,0)</f>
        <v>0</v>
      </c>
      <c r="BI671" s="234">
        <f>IF(N671="nulová",J671,0)</f>
        <v>0</v>
      </c>
      <c r="BJ671" s="15" t="s">
        <v>14</v>
      </c>
      <c r="BK671" s="234">
        <f>ROUND(I671*H671,2)</f>
        <v>0</v>
      </c>
      <c r="BL671" s="15" t="s">
        <v>188</v>
      </c>
      <c r="BM671" s="233" t="s">
        <v>784</v>
      </c>
    </row>
    <row r="672" s="1" customFormat="1">
      <c r="B672" s="36"/>
      <c r="C672" s="37"/>
      <c r="D672" s="235" t="s">
        <v>190</v>
      </c>
      <c r="E672" s="37"/>
      <c r="F672" s="236" t="s">
        <v>785</v>
      </c>
      <c r="G672" s="37"/>
      <c r="H672" s="37"/>
      <c r="I672" s="138"/>
      <c r="J672" s="37"/>
      <c r="K672" s="37"/>
      <c r="L672" s="41"/>
      <c r="M672" s="237"/>
      <c r="N672" s="84"/>
      <c r="O672" s="84"/>
      <c r="P672" s="84"/>
      <c r="Q672" s="84"/>
      <c r="R672" s="84"/>
      <c r="S672" s="84"/>
      <c r="T672" s="85"/>
      <c r="AT672" s="15" t="s">
        <v>190</v>
      </c>
      <c r="AU672" s="15" t="s">
        <v>91</v>
      </c>
    </row>
    <row r="673" s="1" customFormat="1">
      <c r="B673" s="36"/>
      <c r="C673" s="37"/>
      <c r="D673" s="235" t="s">
        <v>192</v>
      </c>
      <c r="E673" s="37"/>
      <c r="F673" s="238" t="s">
        <v>786</v>
      </c>
      <c r="G673" s="37"/>
      <c r="H673" s="37"/>
      <c r="I673" s="138"/>
      <c r="J673" s="37"/>
      <c r="K673" s="37"/>
      <c r="L673" s="41"/>
      <c r="M673" s="237"/>
      <c r="N673" s="84"/>
      <c r="O673" s="84"/>
      <c r="P673" s="84"/>
      <c r="Q673" s="84"/>
      <c r="R673" s="84"/>
      <c r="S673" s="84"/>
      <c r="T673" s="85"/>
      <c r="AT673" s="15" t="s">
        <v>192</v>
      </c>
      <c r="AU673" s="15" t="s">
        <v>91</v>
      </c>
    </row>
    <row r="674" s="1" customFormat="1" ht="24" customHeight="1">
      <c r="B674" s="36"/>
      <c r="C674" s="222" t="s">
        <v>787</v>
      </c>
      <c r="D674" s="222" t="s">
        <v>184</v>
      </c>
      <c r="E674" s="223" t="s">
        <v>788</v>
      </c>
      <c r="F674" s="224" t="s">
        <v>789</v>
      </c>
      <c r="G674" s="225" t="s">
        <v>100</v>
      </c>
      <c r="H674" s="226">
        <v>190.54599999999999</v>
      </c>
      <c r="I674" s="227"/>
      <c r="J674" s="228">
        <f>ROUND(I674*H674,2)</f>
        <v>0</v>
      </c>
      <c r="K674" s="224" t="s">
        <v>187</v>
      </c>
      <c r="L674" s="41"/>
      <c r="M674" s="229" t="s">
        <v>1</v>
      </c>
      <c r="N674" s="230" t="s">
        <v>47</v>
      </c>
      <c r="O674" s="84"/>
      <c r="P674" s="231">
        <f>O674*H674</f>
        <v>0</v>
      </c>
      <c r="Q674" s="231">
        <v>0</v>
      </c>
      <c r="R674" s="231">
        <f>Q674*H674</f>
        <v>0</v>
      </c>
      <c r="S674" s="231">
        <v>0</v>
      </c>
      <c r="T674" s="232">
        <f>S674*H674</f>
        <v>0</v>
      </c>
      <c r="AR674" s="233" t="s">
        <v>188</v>
      </c>
      <c r="AT674" s="233" t="s">
        <v>184</v>
      </c>
      <c r="AU674" s="233" t="s">
        <v>91</v>
      </c>
      <c r="AY674" s="15" t="s">
        <v>182</v>
      </c>
      <c r="BE674" s="234">
        <f>IF(N674="základní",J674,0)</f>
        <v>0</v>
      </c>
      <c r="BF674" s="234">
        <f>IF(N674="snížená",J674,0)</f>
        <v>0</v>
      </c>
      <c r="BG674" s="234">
        <f>IF(N674="zákl. přenesená",J674,0)</f>
        <v>0</v>
      </c>
      <c r="BH674" s="234">
        <f>IF(N674="sníž. přenesená",J674,0)</f>
        <v>0</v>
      </c>
      <c r="BI674" s="234">
        <f>IF(N674="nulová",J674,0)</f>
        <v>0</v>
      </c>
      <c r="BJ674" s="15" t="s">
        <v>14</v>
      </c>
      <c r="BK674" s="234">
        <f>ROUND(I674*H674,2)</f>
        <v>0</v>
      </c>
      <c r="BL674" s="15" t="s">
        <v>188</v>
      </c>
      <c r="BM674" s="233" t="s">
        <v>790</v>
      </c>
    </row>
    <row r="675" s="1" customFormat="1">
      <c r="B675" s="36"/>
      <c r="C675" s="37"/>
      <c r="D675" s="235" t="s">
        <v>190</v>
      </c>
      <c r="E675" s="37"/>
      <c r="F675" s="236" t="s">
        <v>791</v>
      </c>
      <c r="G675" s="37"/>
      <c r="H675" s="37"/>
      <c r="I675" s="138"/>
      <c r="J675" s="37"/>
      <c r="K675" s="37"/>
      <c r="L675" s="41"/>
      <c r="M675" s="237"/>
      <c r="N675" s="84"/>
      <c r="O675" s="84"/>
      <c r="P675" s="84"/>
      <c r="Q675" s="84"/>
      <c r="R675" s="84"/>
      <c r="S675" s="84"/>
      <c r="T675" s="85"/>
      <c r="AT675" s="15" t="s">
        <v>190</v>
      </c>
      <c r="AU675" s="15" t="s">
        <v>91</v>
      </c>
    </row>
    <row r="676" s="1" customFormat="1">
      <c r="B676" s="36"/>
      <c r="C676" s="37"/>
      <c r="D676" s="235" t="s">
        <v>192</v>
      </c>
      <c r="E676" s="37"/>
      <c r="F676" s="238" t="s">
        <v>792</v>
      </c>
      <c r="G676" s="37"/>
      <c r="H676" s="37"/>
      <c r="I676" s="138"/>
      <c r="J676" s="37"/>
      <c r="K676" s="37"/>
      <c r="L676" s="41"/>
      <c r="M676" s="237"/>
      <c r="N676" s="84"/>
      <c r="O676" s="84"/>
      <c r="P676" s="84"/>
      <c r="Q676" s="84"/>
      <c r="R676" s="84"/>
      <c r="S676" s="84"/>
      <c r="T676" s="85"/>
      <c r="AT676" s="15" t="s">
        <v>192</v>
      </c>
      <c r="AU676" s="15" t="s">
        <v>91</v>
      </c>
    </row>
    <row r="677" s="12" customFormat="1">
      <c r="B677" s="239"/>
      <c r="C677" s="240"/>
      <c r="D677" s="235" t="s">
        <v>194</v>
      </c>
      <c r="E677" s="241" t="s">
        <v>1</v>
      </c>
      <c r="F677" s="242" t="s">
        <v>793</v>
      </c>
      <c r="G677" s="240"/>
      <c r="H677" s="243">
        <v>190.54599999999999</v>
      </c>
      <c r="I677" s="244"/>
      <c r="J677" s="240"/>
      <c r="K677" s="240"/>
      <c r="L677" s="245"/>
      <c r="M677" s="246"/>
      <c r="N677" s="247"/>
      <c r="O677" s="247"/>
      <c r="P677" s="247"/>
      <c r="Q677" s="247"/>
      <c r="R677" s="247"/>
      <c r="S677" s="247"/>
      <c r="T677" s="248"/>
      <c r="AT677" s="249" t="s">
        <v>194</v>
      </c>
      <c r="AU677" s="249" t="s">
        <v>91</v>
      </c>
      <c r="AV677" s="12" t="s">
        <v>91</v>
      </c>
      <c r="AW677" s="12" t="s">
        <v>36</v>
      </c>
      <c r="AX677" s="12" t="s">
        <v>82</v>
      </c>
      <c r="AY677" s="249" t="s">
        <v>182</v>
      </c>
    </row>
    <row r="678" s="13" customFormat="1">
      <c r="B678" s="250"/>
      <c r="C678" s="251"/>
      <c r="D678" s="235" t="s">
        <v>194</v>
      </c>
      <c r="E678" s="252" t="s">
        <v>1</v>
      </c>
      <c r="F678" s="253" t="s">
        <v>196</v>
      </c>
      <c r="G678" s="251"/>
      <c r="H678" s="254">
        <v>190.54599999999999</v>
      </c>
      <c r="I678" s="255"/>
      <c r="J678" s="251"/>
      <c r="K678" s="251"/>
      <c r="L678" s="256"/>
      <c r="M678" s="271"/>
      <c r="N678" s="272"/>
      <c r="O678" s="272"/>
      <c r="P678" s="272"/>
      <c r="Q678" s="272"/>
      <c r="R678" s="272"/>
      <c r="S678" s="272"/>
      <c r="T678" s="273"/>
      <c r="AT678" s="260" t="s">
        <v>194</v>
      </c>
      <c r="AU678" s="260" t="s">
        <v>91</v>
      </c>
      <c r="AV678" s="13" t="s">
        <v>188</v>
      </c>
      <c r="AW678" s="13" t="s">
        <v>36</v>
      </c>
      <c r="AX678" s="13" t="s">
        <v>14</v>
      </c>
      <c r="AY678" s="260" t="s">
        <v>182</v>
      </c>
    </row>
    <row r="679" s="1" customFormat="1" ht="6.96" customHeight="1">
      <c r="B679" s="59"/>
      <c r="C679" s="60"/>
      <c r="D679" s="60"/>
      <c r="E679" s="60"/>
      <c r="F679" s="60"/>
      <c r="G679" s="60"/>
      <c r="H679" s="60"/>
      <c r="I679" s="172"/>
      <c r="J679" s="60"/>
      <c r="K679" s="60"/>
      <c r="L679" s="41"/>
    </row>
  </sheetData>
  <sheetProtection sheet="1" autoFilter="0" formatColumns="0" formatRows="0" objects="1" scenarios="1" spinCount="100000" saltValue="Tq+kGbijq1fiPcbXBwVCj/u4BootoevTao7u5j+DpHwmpZu0gkEJguI+YJw0GQIV45b9ao8qyKCwQTg/DPdKFA==" hashValue="hf4X+qkWv+LJd8DpYxp8slbfoSuJ8xsM9VltFnAXAukkii48LeeT0l8zf87qtLcTuFpBC1a5r1GFV7v2clr7aA==" algorithmName="SHA-512" password="CC35"/>
  <autoFilter ref="C122:K678"/>
  <mergeCells count="9">
    <mergeCell ref="E7:H7"/>
    <mergeCell ref="E9:H9"/>
    <mergeCell ref="E18:H18"/>
    <mergeCell ref="E27:H27"/>
    <mergeCell ref="E85:H85"/>
    <mergeCell ref="E87:H87"/>
    <mergeCell ref="E113:H113"/>
    <mergeCell ref="E115:H115"/>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50.83" customWidth="1"/>
    <col min="7" max="7" width="7" customWidth="1"/>
    <col min="8" max="8" width="11.5" customWidth="1"/>
    <col min="9" max="9" width="20.17" style="129"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5" t="s">
        <v>94</v>
      </c>
    </row>
    <row r="3" ht="6.96" customHeight="1">
      <c r="B3" s="131"/>
      <c r="C3" s="132"/>
      <c r="D3" s="132"/>
      <c r="E3" s="132"/>
      <c r="F3" s="132"/>
      <c r="G3" s="132"/>
      <c r="H3" s="132"/>
      <c r="I3" s="133"/>
      <c r="J3" s="132"/>
      <c r="K3" s="132"/>
      <c r="L3" s="18"/>
      <c r="AT3" s="15" t="s">
        <v>91</v>
      </c>
    </row>
    <row r="4" ht="24.96" customHeight="1">
      <c r="B4" s="18"/>
      <c r="D4" s="134" t="s">
        <v>105</v>
      </c>
      <c r="L4" s="18"/>
      <c r="M4" s="135" t="s">
        <v>10</v>
      </c>
      <c r="AT4" s="15" t="s">
        <v>4</v>
      </c>
    </row>
    <row r="5" ht="6.96" customHeight="1">
      <c r="B5" s="18"/>
      <c r="L5" s="18"/>
    </row>
    <row r="6" ht="12" customHeight="1">
      <c r="B6" s="18"/>
      <c r="D6" s="136" t="s">
        <v>16</v>
      </c>
      <c r="L6" s="18"/>
    </row>
    <row r="7" ht="16.5" customHeight="1">
      <c r="B7" s="18"/>
      <c r="E7" s="137" t="str">
        <f>'Rekapitulace stavby'!K6</f>
        <v>Novovysočanská, Praha 9, č. akce 13372</v>
      </c>
      <c r="F7" s="136"/>
      <c r="G7" s="136"/>
      <c r="H7" s="136"/>
      <c r="L7" s="18"/>
    </row>
    <row r="8" s="1" customFormat="1" ht="12" customHeight="1">
      <c r="B8" s="41"/>
      <c r="D8" s="136" t="s">
        <v>119</v>
      </c>
      <c r="I8" s="138"/>
      <c r="L8" s="41"/>
    </row>
    <row r="9" s="1" customFormat="1" ht="36.96" customHeight="1">
      <c r="B9" s="41"/>
      <c r="E9" s="139" t="s">
        <v>794</v>
      </c>
      <c r="F9" s="1"/>
      <c r="G9" s="1"/>
      <c r="H9" s="1"/>
      <c r="I9" s="138"/>
      <c r="L9" s="41"/>
    </row>
    <row r="10" s="1" customFormat="1">
      <c r="B10" s="41"/>
      <c r="I10" s="138"/>
      <c r="L10" s="41"/>
    </row>
    <row r="11" s="1" customFormat="1" ht="12" customHeight="1">
      <c r="B11" s="41"/>
      <c r="D11" s="136" t="s">
        <v>18</v>
      </c>
      <c r="F11" s="140" t="s">
        <v>1</v>
      </c>
      <c r="I11" s="141" t="s">
        <v>19</v>
      </c>
      <c r="J11" s="140" t="s">
        <v>1</v>
      </c>
      <c r="L11" s="41"/>
    </row>
    <row r="12" s="1" customFormat="1" ht="12" customHeight="1">
      <c r="B12" s="41"/>
      <c r="D12" s="136" t="s">
        <v>20</v>
      </c>
      <c r="F12" s="140" t="s">
        <v>21</v>
      </c>
      <c r="I12" s="141" t="s">
        <v>22</v>
      </c>
      <c r="J12" s="142" t="str">
        <f>'Rekapitulace stavby'!AN8</f>
        <v>13. 5. 2019</v>
      </c>
      <c r="L12" s="41"/>
    </row>
    <row r="13" s="1" customFormat="1" ht="10.8" customHeight="1">
      <c r="B13" s="41"/>
      <c r="I13" s="138"/>
      <c r="L13" s="41"/>
    </row>
    <row r="14" s="1" customFormat="1" ht="12" customHeight="1">
      <c r="B14" s="41"/>
      <c r="D14" s="136" t="s">
        <v>24</v>
      </c>
      <c r="I14" s="141" t="s">
        <v>25</v>
      </c>
      <c r="J14" s="140" t="s">
        <v>26</v>
      </c>
      <c r="L14" s="41"/>
    </row>
    <row r="15" s="1" customFormat="1" ht="18" customHeight="1">
      <c r="B15" s="41"/>
      <c r="E15" s="140" t="s">
        <v>27</v>
      </c>
      <c r="I15" s="141" t="s">
        <v>28</v>
      </c>
      <c r="J15" s="140" t="s">
        <v>29</v>
      </c>
      <c r="L15" s="41"/>
    </row>
    <row r="16" s="1" customFormat="1" ht="6.96" customHeight="1">
      <c r="B16" s="41"/>
      <c r="I16" s="138"/>
      <c r="L16" s="41"/>
    </row>
    <row r="17" s="1" customFormat="1" ht="12" customHeight="1">
      <c r="B17" s="41"/>
      <c r="D17" s="136" t="s">
        <v>30</v>
      </c>
      <c r="I17" s="141" t="s">
        <v>25</v>
      </c>
      <c r="J17" s="31" t="str">
        <f>'Rekapitulace stavby'!AN13</f>
        <v>Vyplň údaj</v>
      </c>
      <c r="L17" s="41"/>
    </row>
    <row r="18" s="1" customFormat="1" ht="18" customHeight="1">
      <c r="B18" s="41"/>
      <c r="E18" s="31" t="str">
        <f>'Rekapitulace stavby'!E14</f>
        <v>Vyplň údaj</v>
      </c>
      <c r="F18" s="140"/>
      <c r="G18" s="140"/>
      <c r="H18" s="140"/>
      <c r="I18" s="141" t="s">
        <v>28</v>
      </c>
      <c r="J18" s="31" t="str">
        <f>'Rekapitulace stavby'!AN14</f>
        <v>Vyplň údaj</v>
      </c>
      <c r="L18" s="41"/>
    </row>
    <row r="19" s="1" customFormat="1" ht="6.96" customHeight="1">
      <c r="B19" s="41"/>
      <c r="I19" s="138"/>
      <c r="L19" s="41"/>
    </row>
    <row r="20" s="1" customFormat="1" ht="12" customHeight="1">
      <c r="B20" s="41"/>
      <c r="D20" s="136" t="s">
        <v>32</v>
      </c>
      <c r="I20" s="141" t="s">
        <v>25</v>
      </c>
      <c r="J20" s="140" t="s">
        <v>33</v>
      </c>
      <c r="L20" s="41"/>
    </row>
    <row r="21" s="1" customFormat="1" ht="18" customHeight="1">
      <c r="B21" s="41"/>
      <c r="E21" s="140" t="s">
        <v>34</v>
      </c>
      <c r="I21" s="141" t="s">
        <v>28</v>
      </c>
      <c r="J21" s="140" t="s">
        <v>35</v>
      </c>
      <c r="L21" s="41"/>
    </row>
    <row r="22" s="1" customFormat="1" ht="6.96" customHeight="1">
      <c r="B22" s="41"/>
      <c r="I22" s="138"/>
      <c r="L22" s="41"/>
    </row>
    <row r="23" s="1" customFormat="1" ht="12" customHeight="1">
      <c r="B23" s="41"/>
      <c r="D23" s="136" t="s">
        <v>37</v>
      </c>
      <c r="I23" s="141" t="s">
        <v>25</v>
      </c>
      <c r="J23" s="140" t="s">
        <v>38</v>
      </c>
      <c r="L23" s="41"/>
    </row>
    <row r="24" s="1" customFormat="1" ht="18" customHeight="1">
      <c r="B24" s="41"/>
      <c r="E24" s="140" t="s">
        <v>39</v>
      </c>
      <c r="I24" s="141" t="s">
        <v>28</v>
      </c>
      <c r="J24" s="140" t="s">
        <v>40</v>
      </c>
      <c r="L24" s="41"/>
    </row>
    <row r="25" s="1" customFormat="1" ht="6.96" customHeight="1">
      <c r="B25" s="41"/>
      <c r="I25" s="138"/>
      <c r="L25" s="41"/>
    </row>
    <row r="26" s="1" customFormat="1" ht="12" customHeight="1">
      <c r="B26" s="41"/>
      <c r="D26" s="136" t="s">
        <v>41</v>
      </c>
      <c r="I26" s="138"/>
      <c r="L26" s="41"/>
    </row>
    <row r="27" s="7" customFormat="1" ht="16.5" customHeight="1">
      <c r="B27" s="143"/>
      <c r="E27" s="144" t="s">
        <v>1</v>
      </c>
      <c r="F27" s="144"/>
      <c r="G27" s="144"/>
      <c r="H27" s="144"/>
      <c r="I27" s="145"/>
      <c r="L27" s="143"/>
    </row>
    <row r="28" s="1" customFormat="1" ht="6.96" customHeight="1">
      <c r="B28" s="41"/>
      <c r="I28" s="138"/>
      <c r="L28" s="41"/>
    </row>
    <row r="29" s="1" customFormat="1" ht="6.96" customHeight="1">
      <c r="B29" s="41"/>
      <c r="D29" s="76"/>
      <c r="E29" s="76"/>
      <c r="F29" s="76"/>
      <c r="G29" s="76"/>
      <c r="H29" s="76"/>
      <c r="I29" s="146"/>
      <c r="J29" s="76"/>
      <c r="K29" s="76"/>
      <c r="L29" s="41"/>
    </row>
    <row r="30" s="1" customFormat="1" ht="25.44" customHeight="1">
      <c r="B30" s="41"/>
      <c r="D30" s="147" t="s">
        <v>42</v>
      </c>
      <c r="I30" s="138"/>
      <c r="J30" s="148">
        <f>ROUND(J120, 2)</f>
        <v>0</v>
      </c>
      <c r="L30" s="41"/>
    </row>
    <row r="31" s="1" customFormat="1" ht="6.96" customHeight="1">
      <c r="B31" s="41"/>
      <c r="D31" s="76"/>
      <c r="E31" s="76"/>
      <c r="F31" s="76"/>
      <c r="G31" s="76"/>
      <c r="H31" s="76"/>
      <c r="I31" s="146"/>
      <c r="J31" s="76"/>
      <c r="K31" s="76"/>
      <c r="L31" s="41"/>
    </row>
    <row r="32" s="1" customFormat="1" ht="14.4" customHeight="1">
      <c r="B32" s="41"/>
      <c r="F32" s="149" t="s">
        <v>44</v>
      </c>
      <c r="I32" s="150" t="s">
        <v>43</v>
      </c>
      <c r="J32" s="149" t="s">
        <v>45</v>
      </c>
      <c r="L32" s="41"/>
    </row>
    <row r="33" s="1" customFormat="1" ht="14.4" customHeight="1">
      <c r="B33" s="41"/>
      <c r="D33" s="151" t="s">
        <v>46</v>
      </c>
      <c r="E33" s="136" t="s">
        <v>47</v>
      </c>
      <c r="F33" s="152">
        <f>ROUND((SUM(BE120:BE130)),  2)</f>
        <v>0</v>
      </c>
      <c r="I33" s="153">
        <v>0.20999999999999999</v>
      </c>
      <c r="J33" s="152">
        <f>ROUND(((SUM(BE120:BE130))*I33),  2)</f>
        <v>0</v>
      </c>
      <c r="L33" s="41"/>
    </row>
    <row r="34" s="1" customFormat="1" ht="14.4" customHeight="1">
      <c r="B34" s="41"/>
      <c r="E34" s="136" t="s">
        <v>48</v>
      </c>
      <c r="F34" s="152">
        <f>ROUND((SUM(BF120:BF130)),  2)</f>
        <v>0</v>
      </c>
      <c r="I34" s="153">
        <v>0.14999999999999999</v>
      </c>
      <c r="J34" s="152">
        <f>ROUND(((SUM(BF120:BF130))*I34),  2)</f>
        <v>0</v>
      </c>
      <c r="L34" s="41"/>
    </row>
    <row r="35" hidden="1" s="1" customFormat="1" ht="14.4" customHeight="1">
      <c r="B35" s="41"/>
      <c r="E35" s="136" t="s">
        <v>49</v>
      </c>
      <c r="F35" s="152">
        <f>ROUND((SUM(BG120:BG130)),  2)</f>
        <v>0</v>
      </c>
      <c r="I35" s="153">
        <v>0.20999999999999999</v>
      </c>
      <c r="J35" s="152">
        <f>0</f>
        <v>0</v>
      </c>
      <c r="L35" s="41"/>
    </row>
    <row r="36" hidden="1" s="1" customFormat="1" ht="14.4" customHeight="1">
      <c r="B36" s="41"/>
      <c r="E36" s="136" t="s">
        <v>50</v>
      </c>
      <c r="F36" s="152">
        <f>ROUND((SUM(BH120:BH130)),  2)</f>
        <v>0</v>
      </c>
      <c r="I36" s="153">
        <v>0.14999999999999999</v>
      </c>
      <c r="J36" s="152">
        <f>0</f>
        <v>0</v>
      </c>
      <c r="L36" s="41"/>
    </row>
    <row r="37" hidden="1" s="1" customFormat="1" ht="14.4" customHeight="1">
      <c r="B37" s="41"/>
      <c r="E37" s="136" t="s">
        <v>51</v>
      </c>
      <c r="F37" s="152">
        <f>ROUND((SUM(BI120:BI130)),  2)</f>
        <v>0</v>
      </c>
      <c r="I37" s="153">
        <v>0</v>
      </c>
      <c r="J37" s="152">
        <f>0</f>
        <v>0</v>
      </c>
      <c r="L37" s="41"/>
    </row>
    <row r="38" s="1" customFormat="1" ht="6.96" customHeight="1">
      <c r="B38" s="41"/>
      <c r="I38" s="138"/>
      <c r="L38" s="41"/>
    </row>
    <row r="39" s="1" customFormat="1" ht="25.44" customHeight="1">
      <c r="B39" s="41"/>
      <c r="C39" s="154"/>
      <c r="D39" s="155" t="s">
        <v>52</v>
      </c>
      <c r="E39" s="156"/>
      <c r="F39" s="156"/>
      <c r="G39" s="157" t="s">
        <v>53</v>
      </c>
      <c r="H39" s="158" t="s">
        <v>54</v>
      </c>
      <c r="I39" s="159"/>
      <c r="J39" s="160">
        <f>SUM(J30:J37)</f>
        <v>0</v>
      </c>
      <c r="K39" s="161"/>
      <c r="L39" s="41"/>
    </row>
    <row r="40" s="1" customFormat="1" ht="14.4" customHeight="1">
      <c r="B40" s="41"/>
      <c r="I40" s="138"/>
      <c r="L40" s="41"/>
    </row>
    <row r="41" ht="14.4" customHeight="1">
      <c r="B41" s="18"/>
      <c r="L41" s="18"/>
    </row>
    <row r="42" ht="14.4" customHeight="1">
      <c r="B42" s="18"/>
      <c r="L42" s="18"/>
    </row>
    <row r="43" ht="14.4" customHeight="1">
      <c r="B43" s="18"/>
      <c r="L43" s="18"/>
    </row>
    <row r="44" ht="14.4" customHeight="1">
      <c r="B44" s="18"/>
      <c r="L44" s="18"/>
    </row>
    <row r="45" ht="14.4" customHeight="1">
      <c r="B45" s="18"/>
      <c r="L45" s="18"/>
    </row>
    <row r="46" ht="14.4" customHeight="1">
      <c r="B46" s="18"/>
      <c r="L46" s="18"/>
    </row>
    <row r="47" ht="14.4" customHeight="1">
      <c r="B47" s="18"/>
      <c r="L47" s="18"/>
    </row>
    <row r="48" ht="14.4" customHeight="1">
      <c r="B48" s="18"/>
      <c r="L48" s="18"/>
    </row>
    <row r="49" ht="14.4" customHeight="1">
      <c r="B49" s="18"/>
      <c r="L49" s="18"/>
    </row>
    <row r="50" s="1" customFormat="1" ht="14.4" customHeight="1">
      <c r="B50" s="41"/>
      <c r="D50" s="162" t="s">
        <v>55</v>
      </c>
      <c r="E50" s="163"/>
      <c r="F50" s="163"/>
      <c r="G50" s="162" t="s">
        <v>56</v>
      </c>
      <c r="H50" s="163"/>
      <c r="I50" s="164"/>
      <c r="J50" s="163"/>
      <c r="K50" s="163"/>
      <c r="L50" s="41"/>
    </row>
    <row r="51">
      <c r="B51" s="18"/>
      <c r="L51" s="18"/>
    </row>
    <row r="52">
      <c r="B52" s="18"/>
      <c r="L52" s="18"/>
    </row>
    <row r="53">
      <c r="B53" s="18"/>
      <c r="L53" s="18"/>
    </row>
    <row r="54">
      <c r="B54" s="18"/>
      <c r="L54" s="18"/>
    </row>
    <row r="55">
      <c r="B55" s="18"/>
      <c r="L55" s="18"/>
    </row>
    <row r="56">
      <c r="B56" s="18"/>
      <c r="L56" s="18"/>
    </row>
    <row r="57">
      <c r="B57" s="18"/>
      <c r="L57" s="18"/>
    </row>
    <row r="58">
      <c r="B58" s="18"/>
      <c r="L58" s="18"/>
    </row>
    <row r="59">
      <c r="B59" s="18"/>
      <c r="L59" s="18"/>
    </row>
    <row r="60">
      <c r="B60" s="18"/>
      <c r="L60" s="18"/>
    </row>
    <row r="61" s="1" customFormat="1">
      <c r="B61" s="41"/>
      <c r="D61" s="165" t="s">
        <v>57</v>
      </c>
      <c r="E61" s="166"/>
      <c r="F61" s="167" t="s">
        <v>58</v>
      </c>
      <c r="G61" s="165" t="s">
        <v>57</v>
      </c>
      <c r="H61" s="166"/>
      <c r="I61" s="168"/>
      <c r="J61" s="169" t="s">
        <v>58</v>
      </c>
      <c r="K61" s="166"/>
      <c r="L61" s="41"/>
    </row>
    <row r="62">
      <c r="B62" s="18"/>
      <c r="L62" s="18"/>
    </row>
    <row r="63">
      <c r="B63" s="18"/>
      <c r="L63" s="18"/>
    </row>
    <row r="64">
      <c r="B64" s="18"/>
      <c r="L64" s="18"/>
    </row>
    <row r="65" s="1" customFormat="1">
      <c r="B65" s="41"/>
      <c r="D65" s="162" t="s">
        <v>59</v>
      </c>
      <c r="E65" s="163"/>
      <c r="F65" s="163"/>
      <c r="G65" s="162" t="s">
        <v>60</v>
      </c>
      <c r="H65" s="163"/>
      <c r="I65" s="164"/>
      <c r="J65" s="163"/>
      <c r="K65" s="163"/>
      <c r="L65" s="41"/>
    </row>
    <row r="66">
      <c r="B66" s="18"/>
      <c r="L66" s="18"/>
    </row>
    <row r="67">
      <c r="B67" s="18"/>
      <c r="L67" s="18"/>
    </row>
    <row r="68">
      <c r="B68" s="18"/>
      <c r="L68" s="18"/>
    </row>
    <row r="69">
      <c r="B69" s="18"/>
      <c r="L69" s="18"/>
    </row>
    <row r="70">
      <c r="B70" s="18"/>
      <c r="L70" s="18"/>
    </row>
    <row r="71">
      <c r="B71" s="18"/>
      <c r="L71" s="18"/>
    </row>
    <row r="72">
      <c r="B72" s="18"/>
      <c r="L72" s="18"/>
    </row>
    <row r="73">
      <c r="B73" s="18"/>
      <c r="L73" s="18"/>
    </row>
    <row r="74">
      <c r="B74" s="18"/>
      <c r="L74" s="18"/>
    </row>
    <row r="75">
      <c r="B75" s="18"/>
      <c r="L75" s="18"/>
    </row>
    <row r="76" s="1" customFormat="1">
      <c r="B76" s="41"/>
      <c r="D76" s="165" t="s">
        <v>57</v>
      </c>
      <c r="E76" s="166"/>
      <c r="F76" s="167" t="s">
        <v>58</v>
      </c>
      <c r="G76" s="165" t="s">
        <v>57</v>
      </c>
      <c r="H76" s="166"/>
      <c r="I76" s="168"/>
      <c r="J76" s="169" t="s">
        <v>58</v>
      </c>
      <c r="K76" s="166"/>
      <c r="L76" s="41"/>
    </row>
    <row r="77" s="1" customFormat="1" ht="14.4" customHeight="1">
      <c r="B77" s="170"/>
      <c r="C77" s="171"/>
      <c r="D77" s="171"/>
      <c r="E77" s="171"/>
      <c r="F77" s="171"/>
      <c r="G77" s="171"/>
      <c r="H77" s="171"/>
      <c r="I77" s="172"/>
      <c r="J77" s="171"/>
      <c r="K77" s="171"/>
      <c r="L77" s="41"/>
    </row>
    <row r="81" s="1" customFormat="1" ht="6.96" customHeight="1">
      <c r="B81" s="173"/>
      <c r="C81" s="174"/>
      <c r="D81" s="174"/>
      <c r="E81" s="174"/>
      <c r="F81" s="174"/>
      <c r="G81" s="174"/>
      <c r="H81" s="174"/>
      <c r="I81" s="175"/>
      <c r="J81" s="174"/>
      <c r="K81" s="174"/>
      <c r="L81" s="41"/>
    </row>
    <row r="82" s="1" customFormat="1" ht="24.96" customHeight="1">
      <c r="B82" s="36"/>
      <c r="C82" s="21" t="s">
        <v>155</v>
      </c>
      <c r="D82" s="37"/>
      <c r="E82" s="37"/>
      <c r="F82" s="37"/>
      <c r="G82" s="37"/>
      <c r="H82" s="37"/>
      <c r="I82" s="138"/>
      <c r="J82" s="37"/>
      <c r="K82" s="37"/>
      <c r="L82" s="41"/>
    </row>
    <row r="83" s="1" customFormat="1" ht="6.96" customHeight="1">
      <c r="B83" s="36"/>
      <c r="C83" s="37"/>
      <c r="D83" s="37"/>
      <c r="E83" s="37"/>
      <c r="F83" s="37"/>
      <c r="G83" s="37"/>
      <c r="H83" s="37"/>
      <c r="I83" s="138"/>
      <c r="J83" s="37"/>
      <c r="K83" s="37"/>
      <c r="L83" s="41"/>
    </row>
    <row r="84" s="1" customFormat="1" ht="12" customHeight="1">
      <c r="B84" s="36"/>
      <c r="C84" s="30" t="s">
        <v>16</v>
      </c>
      <c r="D84" s="37"/>
      <c r="E84" s="37"/>
      <c r="F84" s="37"/>
      <c r="G84" s="37"/>
      <c r="H84" s="37"/>
      <c r="I84" s="138"/>
      <c r="J84" s="37"/>
      <c r="K84" s="37"/>
      <c r="L84" s="41"/>
    </row>
    <row r="85" s="1" customFormat="1" ht="16.5" customHeight="1">
      <c r="B85" s="36"/>
      <c r="C85" s="37"/>
      <c r="D85" s="37"/>
      <c r="E85" s="176" t="str">
        <f>E7</f>
        <v>Novovysočanská, Praha 9, č. akce 13372</v>
      </c>
      <c r="F85" s="30"/>
      <c r="G85" s="30"/>
      <c r="H85" s="30"/>
      <c r="I85" s="138"/>
      <c r="J85" s="37"/>
      <c r="K85" s="37"/>
      <c r="L85" s="41"/>
    </row>
    <row r="86" s="1" customFormat="1" ht="12" customHeight="1">
      <c r="B86" s="36"/>
      <c r="C86" s="30" t="s">
        <v>119</v>
      </c>
      <c r="D86" s="37"/>
      <c r="E86" s="37"/>
      <c r="F86" s="37"/>
      <c r="G86" s="37"/>
      <c r="H86" s="37"/>
      <c r="I86" s="138"/>
      <c r="J86" s="37"/>
      <c r="K86" s="37"/>
      <c r="L86" s="41"/>
    </row>
    <row r="87" s="1" customFormat="1" ht="16.5" customHeight="1">
      <c r="B87" s="36"/>
      <c r="C87" s="37"/>
      <c r="D87" s="37"/>
      <c r="E87" s="69" t="str">
        <f>E9</f>
        <v>VRN - Vedlejší rozpočtové náklady</v>
      </c>
      <c r="F87" s="37"/>
      <c r="G87" s="37"/>
      <c r="H87" s="37"/>
      <c r="I87" s="138"/>
      <c r="J87" s="37"/>
      <c r="K87" s="37"/>
      <c r="L87" s="41"/>
    </row>
    <row r="88" s="1" customFormat="1" ht="6.96" customHeight="1">
      <c r="B88" s="36"/>
      <c r="C88" s="37"/>
      <c r="D88" s="37"/>
      <c r="E88" s="37"/>
      <c r="F88" s="37"/>
      <c r="G88" s="37"/>
      <c r="H88" s="37"/>
      <c r="I88" s="138"/>
      <c r="J88" s="37"/>
      <c r="K88" s="37"/>
      <c r="L88" s="41"/>
    </row>
    <row r="89" s="1" customFormat="1" ht="12" customHeight="1">
      <c r="B89" s="36"/>
      <c r="C89" s="30" t="s">
        <v>20</v>
      </c>
      <c r="D89" s="37"/>
      <c r="E89" s="37"/>
      <c r="F89" s="25" t="str">
        <f>F12</f>
        <v>ulice Novovysočanská</v>
      </c>
      <c r="G89" s="37"/>
      <c r="H89" s="37"/>
      <c r="I89" s="141" t="s">
        <v>22</v>
      </c>
      <c r="J89" s="72" t="str">
        <f>IF(J12="","",J12)</f>
        <v>13. 5. 2019</v>
      </c>
      <c r="K89" s="37"/>
      <c r="L89" s="41"/>
    </row>
    <row r="90" s="1" customFormat="1" ht="6.96" customHeight="1">
      <c r="B90" s="36"/>
      <c r="C90" s="37"/>
      <c r="D90" s="37"/>
      <c r="E90" s="37"/>
      <c r="F90" s="37"/>
      <c r="G90" s="37"/>
      <c r="H90" s="37"/>
      <c r="I90" s="138"/>
      <c r="J90" s="37"/>
      <c r="K90" s="37"/>
      <c r="L90" s="41"/>
    </row>
    <row r="91" s="1" customFormat="1" ht="15.15" customHeight="1">
      <c r="B91" s="36"/>
      <c r="C91" s="30" t="s">
        <v>24</v>
      </c>
      <c r="D91" s="37"/>
      <c r="E91" s="37"/>
      <c r="F91" s="25" t="str">
        <f>E15</f>
        <v>Technická správa komunikací hl. m. Prahy a.s.</v>
      </c>
      <c r="G91" s="37"/>
      <c r="H91" s="37"/>
      <c r="I91" s="141" t="s">
        <v>32</v>
      </c>
      <c r="J91" s="34" t="str">
        <f>E21</f>
        <v>DIPRO, spol s r.o.</v>
      </c>
      <c r="K91" s="37"/>
      <c r="L91" s="41"/>
    </row>
    <row r="92" s="1" customFormat="1" ht="15.15" customHeight="1">
      <c r="B92" s="36"/>
      <c r="C92" s="30" t="s">
        <v>30</v>
      </c>
      <c r="D92" s="37"/>
      <c r="E92" s="37"/>
      <c r="F92" s="25" t="str">
        <f>IF(E18="","",E18)</f>
        <v>Vyplň údaj</v>
      </c>
      <c r="G92" s="37"/>
      <c r="H92" s="37"/>
      <c r="I92" s="141" t="s">
        <v>37</v>
      </c>
      <c r="J92" s="34" t="str">
        <f>E24</f>
        <v>TMI Building s.r.o.</v>
      </c>
      <c r="K92" s="37"/>
      <c r="L92" s="41"/>
    </row>
    <row r="93" s="1" customFormat="1" ht="10.32" customHeight="1">
      <c r="B93" s="36"/>
      <c r="C93" s="37"/>
      <c r="D93" s="37"/>
      <c r="E93" s="37"/>
      <c r="F93" s="37"/>
      <c r="G93" s="37"/>
      <c r="H93" s="37"/>
      <c r="I93" s="138"/>
      <c r="J93" s="37"/>
      <c r="K93" s="37"/>
      <c r="L93" s="41"/>
    </row>
    <row r="94" s="1" customFormat="1" ht="29.28" customHeight="1">
      <c r="B94" s="36"/>
      <c r="C94" s="177" t="s">
        <v>156</v>
      </c>
      <c r="D94" s="178"/>
      <c r="E94" s="178"/>
      <c r="F94" s="178"/>
      <c r="G94" s="178"/>
      <c r="H94" s="178"/>
      <c r="I94" s="179"/>
      <c r="J94" s="180" t="s">
        <v>157</v>
      </c>
      <c r="K94" s="178"/>
      <c r="L94" s="41"/>
    </row>
    <row r="95" s="1" customFormat="1" ht="10.32" customHeight="1">
      <c r="B95" s="36"/>
      <c r="C95" s="37"/>
      <c r="D95" s="37"/>
      <c r="E95" s="37"/>
      <c r="F95" s="37"/>
      <c r="G95" s="37"/>
      <c r="H95" s="37"/>
      <c r="I95" s="138"/>
      <c r="J95" s="37"/>
      <c r="K95" s="37"/>
      <c r="L95" s="41"/>
    </row>
    <row r="96" s="1" customFormat="1" ht="22.8" customHeight="1">
      <c r="B96" s="36"/>
      <c r="C96" s="181" t="s">
        <v>158</v>
      </c>
      <c r="D96" s="37"/>
      <c r="E96" s="37"/>
      <c r="F96" s="37"/>
      <c r="G96" s="37"/>
      <c r="H96" s="37"/>
      <c r="I96" s="138"/>
      <c r="J96" s="103">
        <f>J120</f>
        <v>0</v>
      </c>
      <c r="K96" s="37"/>
      <c r="L96" s="41"/>
      <c r="AU96" s="15" t="s">
        <v>159</v>
      </c>
    </row>
    <row r="97" s="8" customFormat="1" ht="24.96" customHeight="1">
      <c r="B97" s="182"/>
      <c r="C97" s="183"/>
      <c r="D97" s="184" t="s">
        <v>794</v>
      </c>
      <c r="E97" s="185"/>
      <c r="F97" s="185"/>
      <c r="G97" s="185"/>
      <c r="H97" s="185"/>
      <c r="I97" s="186"/>
      <c r="J97" s="187">
        <f>J121</f>
        <v>0</v>
      </c>
      <c r="K97" s="183"/>
      <c r="L97" s="188"/>
    </row>
    <row r="98" s="9" customFormat="1" ht="19.92" customHeight="1">
      <c r="B98" s="189"/>
      <c r="C98" s="190"/>
      <c r="D98" s="191" t="s">
        <v>795</v>
      </c>
      <c r="E98" s="192"/>
      <c r="F98" s="192"/>
      <c r="G98" s="192"/>
      <c r="H98" s="192"/>
      <c r="I98" s="193"/>
      <c r="J98" s="194">
        <f>J122</f>
        <v>0</v>
      </c>
      <c r="K98" s="190"/>
      <c r="L98" s="195"/>
    </row>
    <row r="99" s="9" customFormat="1" ht="19.92" customHeight="1">
      <c r="B99" s="189"/>
      <c r="C99" s="190"/>
      <c r="D99" s="191" t="s">
        <v>796</v>
      </c>
      <c r="E99" s="192"/>
      <c r="F99" s="192"/>
      <c r="G99" s="192"/>
      <c r="H99" s="192"/>
      <c r="I99" s="193"/>
      <c r="J99" s="194">
        <f>J125</f>
        <v>0</v>
      </c>
      <c r="K99" s="190"/>
      <c r="L99" s="195"/>
    </row>
    <row r="100" s="9" customFormat="1" ht="19.92" customHeight="1">
      <c r="B100" s="189"/>
      <c r="C100" s="190"/>
      <c r="D100" s="191" t="s">
        <v>797</v>
      </c>
      <c r="E100" s="192"/>
      <c r="F100" s="192"/>
      <c r="G100" s="192"/>
      <c r="H100" s="192"/>
      <c r="I100" s="193"/>
      <c r="J100" s="194">
        <f>J128</f>
        <v>0</v>
      </c>
      <c r="K100" s="190"/>
      <c r="L100" s="195"/>
    </row>
    <row r="101" s="1" customFormat="1" ht="21.84" customHeight="1">
      <c r="B101" s="36"/>
      <c r="C101" s="37"/>
      <c r="D101" s="37"/>
      <c r="E101" s="37"/>
      <c r="F101" s="37"/>
      <c r="G101" s="37"/>
      <c r="H101" s="37"/>
      <c r="I101" s="138"/>
      <c r="J101" s="37"/>
      <c r="K101" s="37"/>
      <c r="L101" s="41"/>
    </row>
    <row r="102" s="1" customFormat="1" ht="6.96" customHeight="1">
      <c r="B102" s="59"/>
      <c r="C102" s="60"/>
      <c r="D102" s="60"/>
      <c r="E102" s="60"/>
      <c r="F102" s="60"/>
      <c r="G102" s="60"/>
      <c r="H102" s="60"/>
      <c r="I102" s="172"/>
      <c r="J102" s="60"/>
      <c r="K102" s="60"/>
      <c r="L102" s="41"/>
    </row>
    <row r="106" s="1" customFormat="1" ht="6.96" customHeight="1">
      <c r="B106" s="61"/>
      <c r="C106" s="62"/>
      <c r="D106" s="62"/>
      <c r="E106" s="62"/>
      <c r="F106" s="62"/>
      <c r="G106" s="62"/>
      <c r="H106" s="62"/>
      <c r="I106" s="175"/>
      <c r="J106" s="62"/>
      <c r="K106" s="62"/>
      <c r="L106" s="41"/>
    </row>
    <row r="107" s="1" customFormat="1" ht="24.96" customHeight="1">
      <c r="B107" s="36"/>
      <c r="C107" s="21" t="s">
        <v>167</v>
      </c>
      <c r="D107" s="37"/>
      <c r="E107" s="37"/>
      <c r="F107" s="37"/>
      <c r="G107" s="37"/>
      <c r="H107" s="37"/>
      <c r="I107" s="138"/>
      <c r="J107" s="37"/>
      <c r="K107" s="37"/>
      <c r="L107" s="41"/>
    </row>
    <row r="108" s="1" customFormat="1" ht="6.96" customHeight="1">
      <c r="B108" s="36"/>
      <c r="C108" s="37"/>
      <c r="D108" s="37"/>
      <c r="E108" s="37"/>
      <c r="F108" s="37"/>
      <c r="G108" s="37"/>
      <c r="H108" s="37"/>
      <c r="I108" s="138"/>
      <c r="J108" s="37"/>
      <c r="K108" s="37"/>
      <c r="L108" s="41"/>
    </row>
    <row r="109" s="1" customFormat="1" ht="12" customHeight="1">
      <c r="B109" s="36"/>
      <c r="C109" s="30" t="s">
        <v>16</v>
      </c>
      <c r="D109" s="37"/>
      <c r="E109" s="37"/>
      <c r="F109" s="37"/>
      <c r="G109" s="37"/>
      <c r="H109" s="37"/>
      <c r="I109" s="138"/>
      <c r="J109" s="37"/>
      <c r="K109" s="37"/>
      <c r="L109" s="41"/>
    </row>
    <row r="110" s="1" customFormat="1" ht="16.5" customHeight="1">
      <c r="B110" s="36"/>
      <c r="C110" s="37"/>
      <c r="D110" s="37"/>
      <c r="E110" s="176" t="str">
        <f>E7</f>
        <v>Novovysočanská, Praha 9, č. akce 13372</v>
      </c>
      <c r="F110" s="30"/>
      <c r="G110" s="30"/>
      <c r="H110" s="30"/>
      <c r="I110" s="138"/>
      <c r="J110" s="37"/>
      <c r="K110" s="37"/>
      <c r="L110" s="41"/>
    </row>
    <row r="111" s="1" customFormat="1" ht="12" customHeight="1">
      <c r="B111" s="36"/>
      <c r="C111" s="30" t="s">
        <v>119</v>
      </c>
      <c r="D111" s="37"/>
      <c r="E111" s="37"/>
      <c r="F111" s="37"/>
      <c r="G111" s="37"/>
      <c r="H111" s="37"/>
      <c r="I111" s="138"/>
      <c r="J111" s="37"/>
      <c r="K111" s="37"/>
      <c r="L111" s="41"/>
    </row>
    <row r="112" s="1" customFormat="1" ht="16.5" customHeight="1">
      <c r="B112" s="36"/>
      <c r="C112" s="37"/>
      <c r="D112" s="37"/>
      <c r="E112" s="69" t="str">
        <f>E9</f>
        <v>VRN - Vedlejší rozpočtové náklady</v>
      </c>
      <c r="F112" s="37"/>
      <c r="G112" s="37"/>
      <c r="H112" s="37"/>
      <c r="I112" s="138"/>
      <c r="J112" s="37"/>
      <c r="K112" s="37"/>
      <c r="L112" s="41"/>
    </row>
    <row r="113" s="1" customFormat="1" ht="6.96" customHeight="1">
      <c r="B113" s="36"/>
      <c r="C113" s="37"/>
      <c r="D113" s="37"/>
      <c r="E113" s="37"/>
      <c r="F113" s="37"/>
      <c r="G113" s="37"/>
      <c r="H113" s="37"/>
      <c r="I113" s="138"/>
      <c r="J113" s="37"/>
      <c r="K113" s="37"/>
      <c r="L113" s="41"/>
    </row>
    <row r="114" s="1" customFormat="1" ht="12" customHeight="1">
      <c r="B114" s="36"/>
      <c r="C114" s="30" t="s">
        <v>20</v>
      </c>
      <c r="D114" s="37"/>
      <c r="E114" s="37"/>
      <c r="F114" s="25" t="str">
        <f>F12</f>
        <v>ulice Novovysočanská</v>
      </c>
      <c r="G114" s="37"/>
      <c r="H114" s="37"/>
      <c r="I114" s="141" t="s">
        <v>22</v>
      </c>
      <c r="J114" s="72" t="str">
        <f>IF(J12="","",J12)</f>
        <v>13. 5. 2019</v>
      </c>
      <c r="K114" s="37"/>
      <c r="L114" s="41"/>
    </row>
    <row r="115" s="1" customFormat="1" ht="6.96" customHeight="1">
      <c r="B115" s="36"/>
      <c r="C115" s="37"/>
      <c r="D115" s="37"/>
      <c r="E115" s="37"/>
      <c r="F115" s="37"/>
      <c r="G115" s="37"/>
      <c r="H115" s="37"/>
      <c r="I115" s="138"/>
      <c r="J115" s="37"/>
      <c r="K115" s="37"/>
      <c r="L115" s="41"/>
    </row>
    <row r="116" s="1" customFormat="1" ht="15.15" customHeight="1">
      <c r="B116" s="36"/>
      <c r="C116" s="30" t="s">
        <v>24</v>
      </c>
      <c r="D116" s="37"/>
      <c r="E116" s="37"/>
      <c r="F116" s="25" t="str">
        <f>E15</f>
        <v>Technická správa komunikací hl. m. Prahy a.s.</v>
      </c>
      <c r="G116" s="37"/>
      <c r="H116" s="37"/>
      <c r="I116" s="141" t="s">
        <v>32</v>
      </c>
      <c r="J116" s="34" t="str">
        <f>E21</f>
        <v>DIPRO, spol s r.o.</v>
      </c>
      <c r="K116" s="37"/>
      <c r="L116" s="41"/>
    </row>
    <row r="117" s="1" customFormat="1" ht="15.15" customHeight="1">
      <c r="B117" s="36"/>
      <c r="C117" s="30" t="s">
        <v>30</v>
      </c>
      <c r="D117" s="37"/>
      <c r="E117" s="37"/>
      <c r="F117" s="25" t="str">
        <f>IF(E18="","",E18)</f>
        <v>Vyplň údaj</v>
      </c>
      <c r="G117" s="37"/>
      <c r="H117" s="37"/>
      <c r="I117" s="141" t="s">
        <v>37</v>
      </c>
      <c r="J117" s="34" t="str">
        <f>E24</f>
        <v>TMI Building s.r.o.</v>
      </c>
      <c r="K117" s="37"/>
      <c r="L117" s="41"/>
    </row>
    <row r="118" s="1" customFormat="1" ht="10.32" customHeight="1">
      <c r="B118" s="36"/>
      <c r="C118" s="37"/>
      <c r="D118" s="37"/>
      <c r="E118" s="37"/>
      <c r="F118" s="37"/>
      <c r="G118" s="37"/>
      <c r="H118" s="37"/>
      <c r="I118" s="138"/>
      <c r="J118" s="37"/>
      <c r="K118" s="37"/>
      <c r="L118" s="41"/>
    </row>
    <row r="119" s="10" customFormat="1" ht="29.28" customHeight="1">
      <c r="B119" s="196"/>
      <c r="C119" s="197" t="s">
        <v>168</v>
      </c>
      <c r="D119" s="198" t="s">
        <v>67</v>
      </c>
      <c r="E119" s="198" t="s">
        <v>63</v>
      </c>
      <c r="F119" s="198" t="s">
        <v>64</v>
      </c>
      <c r="G119" s="198" t="s">
        <v>169</v>
      </c>
      <c r="H119" s="198" t="s">
        <v>170</v>
      </c>
      <c r="I119" s="199" t="s">
        <v>171</v>
      </c>
      <c r="J119" s="198" t="s">
        <v>157</v>
      </c>
      <c r="K119" s="200" t="s">
        <v>172</v>
      </c>
      <c r="L119" s="201"/>
      <c r="M119" s="93" t="s">
        <v>1</v>
      </c>
      <c r="N119" s="94" t="s">
        <v>46</v>
      </c>
      <c r="O119" s="94" t="s">
        <v>173</v>
      </c>
      <c r="P119" s="94" t="s">
        <v>174</v>
      </c>
      <c r="Q119" s="94" t="s">
        <v>175</v>
      </c>
      <c r="R119" s="94" t="s">
        <v>176</v>
      </c>
      <c r="S119" s="94" t="s">
        <v>177</v>
      </c>
      <c r="T119" s="95" t="s">
        <v>178</v>
      </c>
    </row>
    <row r="120" s="1" customFormat="1" ht="22.8" customHeight="1">
      <c r="B120" s="36"/>
      <c r="C120" s="100" t="s">
        <v>179</v>
      </c>
      <c r="D120" s="37"/>
      <c r="E120" s="37"/>
      <c r="F120" s="37"/>
      <c r="G120" s="37"/>
      <c r="H120" s="37"/>
      <c r="I120" s="138"/>
      <c r="J120" s="202">
        <f>BK120</f>
        <v>0</v>
      </c>
      <c r="K120" s="37"/>
      <c r="L120" s="41"/>
      <c r="M120" s="96"/>
      <c r="N120" s="97"/>
      <c r="O120" s="97"/>
      <c r="P120" s="203">
        <f>P121</f>
        <v>0</v>
      </c>
      <c r="Q120" s="97"/>
      <c r="R120" s="203">
        <f>R121</f>
        <v>0</v>
      </c>
      <c r="S120" s="97"/>
      <c r="T120" s="204">
        <f>T121</f>
        <v>0</v>
      </c>
      <c r="AT120" s="15" t="s">
        <v>81</v>
      </c>
      <c r="AU120" s="15" t="s">
        <v>159</v>
      </c>
      <c r="BK120" s="205">
        <f>BK121</f>
        <v>0</v>
      </c>
    </row>
    <row r="121" s="11" customFormat="1" ht="25.92" customHeight="1">
      <c r="B121" s="206"/>
      <c r="C121" s="207"/>
      <c r="D121" s="208" t="s">
        <v>81</v>
      </c>
      <c r="E121" s="209" t="s">
        <v>92</v>
      </c>
      <c r="F121" s="209" t="s">
        <v>93</v>
      </c>
      <c r="G121" s="207"/>
      <c r="H121" s="207"/>
      <c r="I121" s="210"/>
      <c r="J121" s="211">
        <f>BK121</f>
        <v>0</v>
      </c>
      <c r="K121" s="207"/>
      <c r="L121" s="212"/>
      <c r="M121" s="213"/>
      <c r="N121" s="214"/>
      <c r="O121" s="214"/>
      <c r="P121" s="215">
        <f>P122+P125+P128</f>
        <v>0</v>
      </c>
      <c r="Q121" s="214"/>
      <c r="R121" s="215">
        <f>R122+R125+R128</f>
        <v>0</v>
      </c>
      <c r="S121" s="214"/>
      <c r="T121" s="216">
        <f>T122+T125+T128</f>
        <v>0</v>
      </c>
      <c r="AR121" s="217" t="s">
        <v>214</v>
      </c>
      <c r="AT121" s="218" t="s">
        <v>81</v>
      </c>
      <c r="AU121" s="218" t="s">
        <v>82</v>
      </c>
      <c r="AY121" s="217" t="s">
        <v>182</v>
      </c>
      <c r="BK121" s="219">
        <f>BK122+BK125+BK128</f>
        <v>0</v>
      </c>
    </row>
    <row r="122" s="11" customFormat="1" ht="22.8" customHeight="1">
      <c r="B122" s="206"/>
      <c r="C122" s="207"/>
      <c r="D122" s="208" t="s">
        <v>81</v>
      </c>
      <c r="E122" s="220" t="s">
        <v>798</v>
      </c>
      <c r="F122" s="220" t="s">
        <v>799</v>
      </c>
      <c r="G122" s="207"/>
      <c r="H122" s="207"/>
      <c r="I122" s="210"/>
      <c r="J122" s="221">
        <f>BK122</f>
        <v>0</v>
      </c>
      <c r="K122" s="207"/>
      <c r="L122" s="212"/>
      <c r="M122" s="213"/>
      <c r="N122" s="214"/>
      <c r="O122" s="214"/>
      <c r="P122" s="215">
        <f>SUM(P123:P124)</f>
        <v>0</v>
      </c>
      <c r="Q122" s="214"/>
      <c r="R122" s="215">
        <f>SUM(R123:R124)</f>
        <v>0</v>
      </c>
      <c r="S122" s="214"/>
      <c r="T122" s="216">
        <f>SUM(T123:T124)</f>
        <v>0</v>
      </c>
      <c r="AR122" s="217" t="s">
        <v>214</v>
      </c>
      <c r="AT122" s="218" t="s">
        <v>81</v>
      </c>
      <c r="AU122" s="218" t="s">
        <v>14</v>
      </c>
      <c r="AY122" s="217" t="s">
        <v>182</v>
      </c>
      <c r="BK122" s="219">
        <f>SUM(BK123:BK124)</f>
        <v>0</v>
      </c>
    </row>
    <row r="123" s="1" customFormat="1" ht="16.5" customHeight="1">
      <c r="B123" s="36"/>
      <c r="C123" s="222" t="s">
        <v>14</v>
      </c>
      <c r="D123" s="222" t="s">
        <v>184</v>
      </c>
      <c r="E123" s="223" t="s">
        <v>800</v>
      </c>
      <c r="F123" s="224" t="s">
        <v>799</v>
      </c>
      <c r="G123" s="225" t="s">
        <v>801</v>
      </c>
      <c r="H123" s="226">
        <v>1</v>
      </c>
      <c r="I123" s="227"/>
      <c r="J123" s="228">
        <f>ROUND(I123*H123,2)</f>
        <v>0</v>
      </c>
      <c r="K123" s="224" t="s">
        <v>187</v>
      </c>
      <c r="L123" s="41"/>
      <c r="M123" s="229" t="s">
        <v>1</v>
      </c>
      <c r="N123" s="230" t="s">
        <v>47</v>
      </c>
      <c r="O123" s="84"/>
      <c r="P123" s="231">
        <f>O123*H123</f>
        <v>0</v>
      </c>
      <c r="Q123" s="231">
        <v>0</v>
      </c>
      <c r="R123" s="231">
        <f>Q123*H123</f>
        <v>0</v>
      </c>
      <c r="S123" s="231">
        <v>0</v>
      </c>
      <c r="T123" s="232">
        <f>S123*H123</f>
        <v>0</v>
      </c>
      <c r="AR123" s="233" t="s">
        <v>802</v>
      </c>
      <c r="AT123" s="233" t="s">
        <v>184</v>
      </c>
      <c r="AU123" s="233" t="s">
        <v>91</v>
      </c>
      <c r="AY123" s="15" t="s">
        <v>182</v>
      </c>
      <c r="BE123" s="234">
        <f>IF(N123="základní",J123,0)</f>
        <v>0</v>
      </c>
      <c r="BF123" s="234">
        <f>IF(N123="snížená",J123,0)</f>
        <v>0</v>
      </c>
      <c r="BG123" s="234">
        <f>IF(N123="zákl. přenesená",J123,0)</f>
        <v>0</v>
      </c>
      <c r="BH123" s="234">
        <f>IF(N123="sníž. přenesená",J123,0)</f>
        <v>0</v>
      </c>
      <c r="BI123" s="234">
        <f>IF(N123="nulová",J123,0)</f>
        <v>0</v>
      </c>
      <c r="BJ123" s="15" t="s">
        <v>14</v>
      </c>
      <c r="BK123" s="234">
        <f>ROUND(I123*H123,2)</f>
        <v>0</v>
      </c>
      <c r="BL123" s="15" t="s">
        <v>802</v>
      </c>
      <c r="BM123" s="233" t="s">
        <v>803</v>
      </c>
    </row>
    <row r="124" s="1" customFormat="1">
      <c r="B124" s="36"/>
      <c r="C124" s="37"/>
      <c r="D124" s="235" t="s">
        <v>190</v>
      </c>
      <c r="E124" s="37"/>
      <c r="F124" s="236" t="s">
        <v>799</v>
      </c>
      <c r="G124" s="37"/>
      <c r="H124" s="37"/>
      <c r="I124" s="138"/>
      <c r="J124" s="37"/>
      <c r="K124" s="37"/>
      <c r="L124" s="41"/>
      <c r="M124" s="237"/>
      <c r="N124" s="84"/>
      <c r="O124" s="84"/>
      <c r="P124" s="84"/>
      <c r="Q124" s="84"/>
      <c r="R124" s="84"/>
      <c r="S124" s="84"/>
      <c r="T124" s="85"/>
      <c r="AT124" s="15" t="s">
        <v>190</v>
      </c>
      <c r="AU124" s="15" t="s">
        <v>91</v>
      </c>
    </row>
    <row r="125" s="11" customFormat="1" ht="22.8" customHeight="1">
      <c r="B125" s="206"/>
      <c r="C125" s="207"/>
      <c r="D125" s="208" t="s">
        <v>81</v>
      </c>
      <c r="E125" s="220" t="s">
        <v>804</v>
      </c>
      <c r="F125" s="220" t="s">
        <v>805</v>
      </c>
      <c r="G125" s="207"/>
      <c r="H125" s="207"/>
      <c r="I125" s="210"/>
      <c r="J125" s="221">
        <f>BK125</f>
        <v>0</v>
      </c>
      <c r="K125" s="207"/>
      <c r="L125" s="212"/>
      <c r="M125" s="213"/>
      <c r="N125" s="214"/>
      <c r="O125" s="214"/>
      <c r="P125" s="215">
        <f>SUM(P126:P127)</f>
        <v>0</v>
      </c>
      <c r="Q125" s="214"/>
      <c r="R125" s="215">
        <f>SUM(R126:R127)</f>
        <v>0</v>
      </c>
      <c r="S125" s="214"/>
      <c r="T125" s="216">
        <f>SUM(T126:T127)</f>
        <v>0</v>
      </c>
      <c r="AR125" s="217" t="s">
        <v>214</v>
      </c>
      <c r="AT125" s="218" t="s">
        <v>81</v>
      </c>
      <c r="AU125" s="218" t="s">
        <v>14</v>
      </c>
      <c r="AY125" s="217" t="s">
        <v>182</v>
      </c>
      <c r="BK125" s="219">
        <f>SUM(BK126:BK127)</f>
        <v>0</v>
      </c>
    </row>
    <row r="126" s="1" customFormat="1" ht="16.5" customHeight="1">
      <c r="B126" s="36"/>
      <c r="C126" s="222" t="s">
        <v>91</v>
      </c>
      <c r="D126" s="222" t="s">
        <v>184</v>
      </c>
      <c r="E126" s="223" t="s">
        <v>806</v>
      </c>
      <c r="F126" s="224" t="s">
        <v>805</v>
      </c>
      <c r="G126" s="225" t="s">
        <v>801</v>
      </c>
      <c r="H126" s="226">
        <v>1</v>
      </c>
      <c r="I126" s="227"/>
      <c r="J126" s="228">
        <f>ROUND(I126*H126,2)</f>
        <v>0</v>
      </c>
      <c r="K126" s="224" t="s">
        <v>187</v>
      </c>
      <c r="L126" s="41"/>
      <c r="M126" s="229" t="s">
        <v>1</v>
      </c>
      <c r="N126" s="230" t="s">
        <v>47</v>
      </c>
      <c r="O126" s="84"/>
      <c r="P126" s="231">
        <f>O126*H126</f>
        <v>0</v>
      </c>
      <c r="Q126" s="231">
        <v>0</v>
      </c>
      <c r="R126" s="231">
        <f>Q126*H126</f>
        <v>0</v>
      </c>
      <c r="S126" s="231">
        <v>0</v>
      </c>
      <c r="T126" s="232">
        <f>S126*H126</f>
        <v>0</v>
      </c>
      <c r="AR126" s="233" t="s">
        <v>802</v>
      </c>
      <c r="AT126" s="233" t="s">
        <v>184</v>
      </c>
      <c r="AU126" s="233" t="s">
        <v>91</v>
      </c>
      <c r="AY126" s="15" t="s">
        <v>182</v>
      </c>
      <c r="BE126" s="234">
        <f>IF(N126="základní",J126,0)</f>
        <v>0</v>
      </c>
      <c r="BF126" s="234">
        <f>IF(N126="snížená",J126,0)</f>
        <v>0</v>
      </c>
      <c r="BG126" s="234">
        <f>IF(N126="zákl. přenesená",J126,0)</f>
        <v>0</v>
      </c>
      <c r="BH126" s="234">
        <f>IF(N126="sníž. přenesená",J126,0)</f>
        <v>0</v>
      </c>
      <c r="BI126" s="234">
        <f>IF(N126="nulová",J126,0)</f>
        <v>0</v>
      </c>
      <c r="BJ126" s="15" t="s">
        <v>14</v>
      </c>
      <c r="BK126" s="234">
        <f>ROUND(I126*H126,2)</f>
        <v>0</v>
      </c>
      <c r="BL126" s="15" t="s">
        <v>802</v>
      </c>
      <c r="BM126" s="233" t="s">
        <v>807</v>
      </c>
    </row>
    <row r="127" s="1" customFormat="1">
      <c r="B127" s="36"/>
      <c r="C127" s="37"/>
      <c r="D127" s="235" t="s">
        <v>190</v>
      </c>
      <c r="E127" s="37"/>
      <c r="F127" s="236" t="s">
        <v>805</v>
      </c>
      <c r="G127" s="37"/>
      <c r="H127" s="37"/>
      <c r="I127" s="138"/>
      <c r="J127" s="37"/>
      <c r="K127" s="37"/>
      <c r="L127" s="41"/>
      <c r="M127" s="237"/>
      <c r="N127" s="84"/>
      <c r="O127" s="84"/>
      <c r="P127" s="84"/>
      <c r="Q127" s="84"/>
      <c r="R127" s="84"/>
      <c r="S127" s="84"/>
      <c r="T127" s="85"/>
      <c r="AT127" s="15" t="s">
        <v>190</v>
      </c>
      <c r="AU127" s="15" t="s">
        <v>91</v>
      </c>
    </row>
    <row r="128" s="11" customFormat="1" ht="22.8" customHeight="1">
      <c r="B128" s="206"/>
      <c r="C128" s="207"/>
      <c r="D128" s="208" t="s">
        <v>81</v>
      </c>
      <c r="E128" s="220" t="s">
        <v>808</v>
      </c>
      <c r="F128" s="220" t="s">
        <v>809</v>
      </c>
      <c r="G128" s="207"/>
      <c r="H128" s="207"/>
      <c r="I128" s="210"/>
      <c r="J128" s="221">
        <f>BK128</f>
        <v>0</v>
      </c>
      <c r="K128" s="207"/>
      <c r="L128" s="212"/>
      <c r="M128" s="213"/>
      <c r="N128" s="214"/>
      <c r="O128" s="214"/>
      <c r="P128" s="215">
        <f>SUM(P129:P130)</f>
        <v>0</v>
      </c>
      <c r="Q128" s="214"/>
      <c r="R128" s="215">
        <f>SUM(R129:R130)</f>
        <v>0</v>
      </c>
      <c r="S128" s="214"/>
      <c r="T128" s="216">
        <f>SUM(T129:T130)</f>
        <v>0</v>
      </c>
      <c r="AR128" s="217" t="s">
        <v>214</v>
      </c>
      <c r="AT128" s="218" t="s">
        <v>81</v>
      </c>
      <c r="AU128" s="218" t="s">
        <v>14</v>
      </c>
      <c r="AY128" s="217" t="s">
        <v>182</v>
      </c>
      <c r="BK128" s="219">
        <f>SUM(BK129:BK130)</f>
        <v>0</v>
      </c>
    </row>
    <row r="129" s="1" customFormat="1" ht="16.5" customHeight="1">
      <c r="B129" s="36"/>
      <c r="C129" s="222" t="s">
        <v>202</v>
      </c>
      <c r="D129" s="222" t="s">
        <v>184</v>
      </c>
      <c r="E129" s="223" t="s">
        <v>810</v>
      </c>
      <c r="F129" s="224" t="s">
        <v>809</v>
      </c>
      <c r="G129" s="225" t="s">
        <v>801</v>
      </c>
      <c r="H129" s="226">
        <v>1</v>
      </c>
      <c r="I129" s="227"/>
      <c r="J129" s="228">
        <f>ROUND(I129*H129,2)</f>
        <v>0</v>
      </c>
      <c r="K129" s="224" t="s">
        <v>187</v>
      </c>
      <c r="L129" s="41"/>
      <c r="M129" s="229" t="s">
        <v>1</v>
      </c>
      <c r="N129" s="230" t="s">
        <v>47</v>
      </c>
      <c r="O129" s="84"/>
      <c r="P129" s="231">
        <f>O129*H129</f>
        <v>0</v>
      </c>
      <c r="Q129" s="231">
        <v>0</v>
      </c>
      <c r="R129" s="231">
        <f>Q129*H129</f>
        <v>0</v>
      </c>
      <c r="S129" s="231">
        <v>0</v>
      </c>
      <c r="T129" s="232">
        <f>S129*H129</f>
        <v>0</v>
      </c>
      <c r="AR129" s="233" t="s">
        <v>802</v>
      </c>
      <c r="AT129" s="233" t="s">
        <v>184</v>
      </c>
      <c r="AU129" s="233" t="s">
        <v>91</v>
      </c>
      <c r="AY129" s="15" t="s">
        <v>182</v>
      </c>
      <c r="BE129" s="234">
        <f>IF(N129="základní",J129,0)</f>
        <v>0</v>
      </c>
      <c r="BF129" s="234">
        <f>IF(N129="snížená",J129,0)</f>
        <v>0</v>
      </c>
      <c r="BG129" s="234">
        <f>IF(N129="zákl. přenesená",J129,0)</f>
        <v>0</v>
      </c>
      <c r="BH129" s="234">
        <f>IF(N129="sníž. přenesená",J129,0)</f>
        <v>0</v>
      </c>
      <c r="BI129" s="234">
        <f>IF(N129="nulová",J129,0)</f>
        <v>0</v>
      </c>
      <c r="BJ129" s="15" t="s">
        <v>14</v>
      </c>
      <c r="BK129" s="234">
        <f>ROUND(I129*H129,2)</f>
        <v>0</v>
      </c>
      <c r="BL129" s="15" t="s">
        <v>802</v>
      </c>
      <c r="BM129" s="233" t="s">
        <v>811</v>
      </c>
    </row>
    <row r="130" s="1" customFormat="1">
      <c r="B130" s="36"/>
      <c r="C130" s="37"/>
      <c r="D130" s="235" t="s">
        <v>190</v>
      </c>
      <c r="E130" s="37"/>
      <c r="F130" s="236" t="s">
        <v>809</v>
      </c>
      <c r="G130" s="37"/>
      <c r="H130" s="37"/>
      <c r="I130" s="138"/>
      <c r="J130" s="37"/>
      <c r="K130" s="37"/>
      <c r="L130" s="41"/>
      <c r="M130" s="274"/>
      <c r="N130" s="275"/>
      <c r="O130" s="275"/>
      <c r="P130" s="275"/>
      <c r="Q130" s="275"/>
      <c r="R130" s="275"/>
      <c r="S130" s="275"/>
      <c r="T130" s="276"/>
      <c r="AT130" s="15" t="s">
        <v>190</v>
      </c>
      <c r="AU130" s="15" t="s">
        <v>91</v>
      </c>
    </row>
    <row r="131" s="1" customFormat="1" ht="6.96" customHeight="1">
      <c r="B131" s="59"/>
      <c r="C131" s="60"/>
      <c r="D131" s="60"/>
      <c r="E131" s="60"/>
      <c r="F131" s="60"/>
      <c r="G131" s="60"/>
      <c r="H131" s="60"/>
      <c r="I131" s="172"/>
      <c r="J131" s="60"/>
      <c r="K131" s="60"/>
      <c r="L131" s="41"/>
    </row>
  </sheetData>
  <sheetProtection sheet="1" autoFilter="0" formatColumns="0" formatRows="0" objects="1" scenarios="1" spinCount="100000" saltValue="PX+70pmZNqwqjigEELLQmGYi47G0jrM0eUxwqfLFHS4jGmz+0VQwohTx4KuUxSmG7mbK/a6fAmnRSCSJ3RV+XQ==" hashValue="WZCHEd+zzxm9DRAWCJpxcLuAfUa6ixTaFD2vlhPYbc6z6EZ13vAYMTzgR5upxxr/SY0kk6iuyvk21goUAXCdUA==" algorithmName="SHA-512" password="CC35"/>
  <autoFilter ref="C119:K130"/>
  <mergeCells count="9">
    <mergeCell ref="E7:H7"/>
    <mergeCell ref="E9:H9"/>
    <mergeCell ref="E18:H18"/>
    <mergeCell ref="E27:H27"/>
    <mergeCell ref="E85:H85"/>
    <mergeCell ref="E87:H87"/>
    <mergeCell ref="E110:H110"/>
    <mergeCell ref="E112:H112"/>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50.83" customWidth="1"/>
    <col min="7" max="7" width="7" customWidth="1"/>
    <col min="8" max="8" width="11.5" customWidth="1"/>
    <col min="9" max="9" width="20.17" style="129"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5" t="s">
        <v>97</v>
      </c>
    </row>
    <row r="3" ht="6.96" customHeight="1">
      <c r="B3" s="131"/>
      <c r="C3" s="132"/>
      <c r="D3" s="132"/>
      <c r="E3" s="132"/>
      <c r="F3" s="132"/>
      <c r="G3" s="132"/>
      <c r="H3" s="132"/>
      <c r="I3" s="133"/>
      <c r="J3" s="132"/>
      <c r="K3" s="132"/>
      <c r="L3" s="18"/>
      <c r="AT3" s="15" t="s">
        <v>91</v>
      </c>
    </row>
    <row r="4" ht="24.96" customHeight="1">
      <c r="B4" s="18"/>
      <c r="D4" s="134" t="s">
        <v>105</v>
      </c>
      <c r="L4" s="18"/>
      <c r="M4" s="135" t="s">
        <v>10</v>
      </c>
      <c r="AT4" s="15" t="s">
        <v>4</v>
      </c>
    </row>
    <row r="5" ht="6.96" customHeight="1">
      <c r="B5" s="18"/>
      <c r="L5" s="18"/>
    </row>
    <row r="6" ht="12" customHeight="1">
      <c r="B6" s="18"/>
      <c r="D6" s="136" t="s">
        <v>16</v>
      </c>
      <c r="L6" s="18"/>
    </row>
    <row r="7" ht="16.5" customHeight="1">
      <c r="B7" s="18"/>
      <c r="E7" s="137" t="str">
        <f>'Rekapitulace stavby'!K6</f>
        <v>Novovysočanská, Praha 9, č. akce 13372</v>
      </c>
      <c r="F7" s="136"/>
      <c r="G7" s="136"/>
      <c r="H7" s="136"/>
      <c r="L7" s="18"/>
    </row>
    <row r="8" s="1" customFormat="1" ht="12" customHeight="1">
      <c r="B8" s="41"/>
      <c r="D8" s="136" t="s">
        <v>119</v>
      </c>
      <c r="I8" s="138"/>
      <c r="L8" s="41"/>
    </row>
    <row r="9" s="1" customFormat="1" ht="36.96" customHeight="1">
      <c r="B9" s="41"/>
      <c r="E9" s="139" t="s">
        <v>812</v>
      </c>
      <c r="F9" s="1"/>
      <c r="G9" s="1"/>
      <c r="H9" s="1"/>
      <c r="I9" s="138"/>
      <c r="L9" s="41"/>
    </row>
    <row r="10" s="1" customFormat="1">
      <c r="B10" s="41"/>
      <c r="I10" s="138"/>
      <c r="L10" s="41"/>
    </row>
    <row r="11" s="1" customFormat="1" ht="12" customHeight="1">
      <c r="B11" s="41"/>
      <c r="D11" s="136" t="s">
        <v>18</v>
      </c>
      <c r="F11" s="140" t="s">
        <v>1</v>
      </c>
      <c r="I11" s="141" t="s">
        <v>19</v>
      </c>
      <c r="J11" s="140" t="s">
        <v>1</v>
      </c>
      <c r="L11" s="41"/>
    </row>
    <row r="12" s="1" customFormat="1" ht="12" customHeight="1">
      <c r="B12" s="41"/>
      <c r="D12" s="136" t="s">
        <v>20</v>
      </c>
      <c r="F12" s="140" t="s">
        <v>21</v>
      </c>
      <c r="I12" s="141" t="s">
        <v>22</v>
      </c>
      <c r="J12" s="142" t="str">
        <f>'Rekapitulace stavby'!AN8</f>
        <v>13. 5. 2019</v>
      </c>
      <c r="L12" s="41"/>
    </row>
    <row r="13" s="1" customFormat="1" ht="10.8" customHeight="1">
      <c r="B13" s="41"/>
      <c r="I13" s="138"/>
      <c r="L13" s="41"/>
    </row>
    <row r="14" s="1" customFormat="1" ht="12" customHeight="1">
      <c r="B14" s="41"/>
      <c r="D14" s="136" t="s">
        <v>24</v>
      </c>
      <c r="I14" s="141" t="s">
        <v>25</v>
      </c>
      <c r="J14" s="140" t="s">
        <v>26</v>
      </c>
      <c r="L14" s="41"/>
    </row>
    <row r="15" s="1" customFormat="1" ht="18" customHeight="1">
      <c r="B15" s="41"/>
      <c r="E15" s="140" t="s">
        <v>27</v>
      </c>
      <c r="I15" s="141" t="s">
        <v>28</v>
      </c>
      <c r="J15" s="140" t="s">
        <v>29</v>
      </c>
      <c r="L15" s="41"/>
    </row>
    <row r="16" s="1" customFormat="1" ht="6.96" customHeight="1">
      <c r="B16" s="41"/>
      <c r="I16" s="138"/>
      <c r="L16" s="41"/>
    </row>
    <row r="17" s="1" customFormat="1" ht="12" customHeight="1">
      <c r="B17" s="41"/>
      <c r="D17" s="136" t="s">
        <v>30</v>
      </c>
      <c r="I17" s="141" t="s">
        <v>25</v>
      </c>
      <c r="J17" s="31" t="str">
        <f>'Rekapitulace stavby'!AN13</f>
        <v>Vyplň údaj</v>
      </c>
      <c r="L17" s="41"/>
    </row>
    <row r="18" s="1" customFormat="1" ht="18" customHeight="1">
      <c r="B18" s="41"/>
      <c r="E18" s="31" t="str">
        <f>'Rekapitulace stavby'!E14</f>
        <v>Vyplň údaj</v>
      </c>
      <c r="F18" s="140"/>
      <c r="G18" s="140"/>
      <c r="H18" s="140"/>
      <c r="I18" s="141" t="s">
        <v>28</v>
      </c>
      <c r="J18" s="31" t="str">
        <f>'Rekapitulace stavby'!AN14</f>
        <v>Vyplň údaj</v>
      </c>
      <c r="L18" s="41"/>
    </row>
    <row r="19" s="1" customFormat="1" ht="6.96" customHeight="1">
      <c r="B19" s="41"/>
      <c r="I19" s="138"/>
      <c r="L19" s="41"/>
    </row>
    <row r="20" s="1" customFormat="1" ht="12" customHeight="1">
      <c r="B20" s="41"/>
      <c r="D20" s="136" t="s">
        <v>32</v>
      </c>
      <c r="I20" s="141" t="s">
        <v>25</v>
      </c>
      <c r="J20" s="140" t="s">
        <v>33</v>
      </c>
      <c r="L20" s="41"/>
    </row>
    <row r="21" s="1" customFormat="1" ht="18" customHeight="1">
      <c r="B21" s="41"/>
      <c r="E21" s="140" t="s">
        <v>34</v>
      </c>
      <c r="I21" s="141" t="s">
        <v>28</v>
      </c>
      <c r="J21" s="140" t="s">
        <v>35</v>
      </c>
      <c r="L21" s="41"/>
    </row>
    <row r="22" s="1" customFormat="1" ht="6.96" customHeight="1">
      <c r="B22" s="41"/>
      <c r="I22" s="138"/>
      <c r="L22" s="41"/>
    </row>
    <row r="23" s="1" customFormat="1" ht="12" customHeight="1">
      <c r="B23" s="41"/>
      <c r="D23" s="136" t="s">
        <v>37</v>
      </c>
      <c r="I23" s="141" t="s">
        <v>25</v>
      </c>
      <c r="J23" s="140" t="s">
        <v>38</v>
      </c>
      <c r="L23" s="41"/>
    </row>
    <row r="24" s="1" customFormat="1" ht="18" customHeight="1">
      <c r="B24" s="41"/>
      <c r="E24" s="140" t="s">
        <v>39</v>
      </c>
      <c r="I24" s="141" t="s">
        <v>28</v>
      </c>
      <c r="J24" s="140" t="s">
        <v>40</v>
      </c>
      <c r="L24" s="41"/>
    </row>
    <row r="25" s="1" customFormat="1" ht="6.96" customHeight="1">
      <c r="B25" s="41"/>
      <c r="I25" s="138"/>
      <c r="L25" s="41"/>
    </row>
    <row r="26" s="1" customFormat="1" ht="12" customHeight="1">
      <c r="B26" s="41"/>
      <c r="D26" s="136" t="s">
        <v>41</v>
      </c>
      <c r="I26" s="138"/>
      <c r="L26" s="41"/>
    </row>
    <row r="27" s="7" customFormat="1" ht="16.5" customHeight="1">
      <c r="B27" s="143"/>
      <c r="E27" s="144" t="s">
        <v>1</v>
      </c>
      <c r="F27" s="144"/>
      <c r="G27" s="144"/>
      <c r="H27" s="144"/>
      <c r="I27" s="145"/>
      <c r="L27" s="143"/>
    </row>
    <row r="28" s="1" customFormat="1" ht="6.96" customHeight="1">
      <c r="B28" s="41"/>
      <c r="I28" s="138"/>
      <c r="L28" s="41"/>
    </row>
    <row r="29" s="1" customFormat="1" ht="6.96" customHeight="1">
      <c r="B29" s="41"/>
      <c r="D29" s="76"/>
      <c r="E29" s="76"/>
      <c r="F29" s="76"/>
      <c r="G29" s="76"/>
      <c r="H29" s="76"/>
      <c r="I29" s="146"/>
      <c r="J29" s="76"/>
      <c r="K29" s="76"/>
      <c r="L29" s="41"/>
    </row>
    <row r="30" s="1" customFormat="1" ht="25.44" customHeight="1">
      <c r="B30" s="41"/>
      <c r="D30" s="147" t="s">
        <v>42</v>
      </c>
      <c r="I30" s="138"/>
      <c r="J30" s="148">
        <f>ROUND(J118, 2)</f>
        <v>0</v>
      </c>
      <c r="L30" s="41"/>
    </row>
    <row r="31" s="1" customFormat="1" ht="6.96" customHeight="1">
      <c r="B31" s="41"/>
      <c r="D31" s="76"/>
      <c r="E31" s="76"/>
      <c r="F31" s="76"/>
      <c r="G31" s="76"/>
      <c r="H31" s="76"/>
      <c r="I31" s="146"/>
      <c r="J31" s="76"/>
      <c r="K31" s="76"/>
      <c r="L31" s="41"/>
    </row>
    <row r="32" s="1" customFormat="1" ht="14.4" customHeight="1">
      <c r="B32" s="41"/>
      <c r="F32" s="149" t="s">
        <v>44</v>
      </c>
      <c r="I32" s="150" t="s">
        <v>43</v>
      </c>
      <c r="J32" s="149" t="s">
        <v>45</v>
      </c>
      <c r="L32" s="41"/>
    </row>
    <row r="33" s="1" customFormat="1" ht="14.4" customHeight="1">
      <c r="B33" s="41"/>
      <c r="D33" s="151" t="s">
        <v>46</v>
      </c>
      <c r="E33" s="136" t="s">
        <v>47</v>
      </c>
      <c r="F33" s="152">
        <f>ROUND((SUM(BE118:BE136)),  2)</f>
        <v>0</v>
      </c>
      <c r="I33" s="153">
        <v>0.20999999999999999</v>
      </c>
      <c r="J33" s="152">
        <f>ROUND(((SUM(BE118:BE136))*I33),  2)</f>
        <v>0</v>
      </c>
      <c r="L33" s="41"/>
    </row>
    <row r="34" s="1" customFormat="1" ht="14.4" customHeight="1">
      <c r="B34" s="41"/>
      <c r="E34" s="136" t="s">
        <v>48</v>
      </c>
      <c r="F34" s="152">
        <f>ROUND((SUM(BF118:BF136)),  2)</f>
        <v>0</v>
      </c>
      <c r="I34" s="153">
        <v>0.14999999999999999</v>
      </c>
      <c r="J34" s="152">
        <f>ROUND(((SUM(BF118:BF136))*I34),  2)</f>
        <v>0</v>
      </c>
      <c r="L34" s="41"/>
    </row>
    <row r="35" hidden="1" s="1" customFormat="1" ht="14.4" customHeight="1">
      <c r="B35" s="41"/>
      <c r="E35" s="136" t="s">
        <v>49</v>
      </c>
      <c r="F35" s="152">
        <f>ROUND((SUM(BG118:BG136)),  2)</f>
        <v>0</v>
      </c>
      <c r="I35" s="153">
        <v>0.20999999999999999</v>
      </c>
      <c r="J35" s="152">
        <f>0</f>
        <v>0</v>
      </c>
      <c r="L35" s="41"/>
    </row>
    <row r="36" hidden="1" s="1" customFormat="1" ht="14.4" customHeight="1">
      <c r="B36" s="41"/>
      <c r="E36" s="136" t="s">
        <v>50</v>
      </c>
      <c r="F36" s="152">
        <f>ROUND((SUM(BH118:BH136)),  2)</f>
        <v>0</v>
      </c>
      <c r="I36" s="153">
        <v>0.14999999999999999</v>
      </c>
      <c r="J36" s="152">
        <f>0</f>
        <v>0</v>
      </c>
      <c r="L36" s="41"/>
    </row>
    <row r="37" hidden="1" s="1" customFormat="1" ht="14.4" customHeight="1">
      <c r="B37" s="41"/>
      <c r="E37" s="136" t="s">
        <v>51</v>
      </c>
      <c r="F37" s="152">
        <f>ROUND((SUM(BI118:BI136)),  2)</f>
        <v>0</v>
      </c>
      <c r="I37" s="153">
        <v>0</v>
      </c>
      <c r="J37" s="152">
        <f>0</f>
        <v>0</v>
      </c>
      <c r="L37" s="41"/>
    </row>
    <row r="38" s="1" customFormat="1" ht="6.96" customHeight="1">
      <c r="B38" s="41"/>
      <c r="I38" s="138"/>
      <c r="L38" s="41"/>
    </row>
    <row r="39" s="1" customFormat="1" ht="25.44" customHeight="1">
      <c r="B39" s="41"/>
      <c r="C39" s="154"/>
      <c r="D39" s="155" t="s">
        <v>52</v>
      </c>
      <c r="E39" s="156"/>
      <c r="F39" s="156"/>
      <c r="G39" s="157" t="s">
        <v>53</v>
      </c>
      <c r="H39" s="158" t="s">
        <v>54</v>
      </c>
      <c r="I39" s="159"/>
      <c r="J39" s="160">
        <f>SUM(J30:J37)</f>
        <v>0</v>
      </c>
      <c r="K39" s="161"/>
      <c r="L39" s="41"/>
    </row>
    <row r="40" s="1" customFormat="1" ht="14.4" customHeight="1">
      <c r="B40" s="41"/>
      <c r="I40" s="138"/>
      <c r="L40" s="41"/>
    </row>
    <row r="41" ht="14.4" customHeight="1">
      <c r="B41" s="18"/>
      <c r="L41" s="18"/>
    </row>
    <row r="42" ht="14.4" customHeight="1">
      <c r="B42" s="18"/>
      <c r="L42" s="18"/>
    </row>
    <row r="43" ht="14.4" customHeight="1">
      <c r="B43" s="18"/>
      <c r="L43" s="18"/>
    </row>
    <row r="44" ht="14.4" customHeight="1">
      <c r="B44" s="18"/>
      <c r="L44" s="18"/>
    </row>
    <row r="45" ht="14.4" customHeight="1">
      <c r="B45" s="18"/>
      <c r="L45" s="18"/>
    </row>
    <row r="46" ht="14.4" customHeight="1">
      <c r="B46" s="18"/>
      <c r="L46" s="18"/>
    </row>
    <row r="47" ht="14.4" customHeight="1">
      <c r="B47" s="18"/>
      <c r="L47" s="18"/>
    </row>
    <row r="48" ht="14.4" customHeight="1">
      <c r="B48" s="18"/>
      <c r="L48" s="18"/>
    </row>
    <row r="49" ht="14.4" customHeight="1">
      <c r="B49" s="18"/>
      <c r="L49" s="18"/>
    </row>
    <row r="50" s="1" customFormat="1" ht="14.4" customHeight="1">
      <c r="B50" s="41"/>
      <c r="D50" s="162" t="s">
        <v>55</v>
      </c>
      <c r="E50" s="163"/>
      <c r="F50" s="163"/>
      <c r="G50" s="162" t="s">
        <v>56</v>
      </c>
      <c r="H50" s="163"/>
      <c r="I50" s="164"/>
      <c r="J50" s="163"/>
      <c r="K50" s="163"/>
      <c r="L50" s="41"/>
    </row>
    <row r="51">
      <c r="B51" s="18"/>
      <c r="L51" s="18"/>
    </row>
    <row r="52">
      <c r="B52" s="18"/>
      <c r="L52" s="18"/>
    </row>
    <row r="53">
      <c r="B53" s="18"/>
      <c r="L53" s="18"/>
    </row>
    <row r="54">
      <c r="B54" s="18"/>
      <c r="L54" s="18"/>
    </row>
    <row r="55">
      <c r="B55" s="18"/>
      <c r="L55" s="18"/>
    </row>
    <row r="56">
      <c r="B56" s="18"/>
      <c r="L56" s="18"/>
    </row>
    <row r="57">
      <c r="B57" s="18"/>
      <c r="L57" s="18"/>
    </row>
    <row r="58">
      <c r="B58" s="18"/>
      <c r="L58" s="18"/>
    </row>
    <row r="59">
      <c r="B59" s="18"/>
      <c r="L59" s="18"/>
    </row>
    <row r="60">
      <c r="B60" s="18"/>
      <c r="L60" s="18"/>
    </row>
    <row r="61" s="1" customFormat="1">
      <c r="B61" s="41"/>
      <c r="D61" s="165" t="s">
        <v>57</v>
      </c>
      <c r="E61" s="166"/>
      <c r="F61" s="167" t="s">
        <v>58</v>
      </c>
      <c r="G61" s="165" t="s">
        <v>57</v>
      </c>
      <c r="H61" s="166"/>
      <c r="I61" s="168"/>
      <c r="J61" s="169" t="s">
        <v>58</v>
      </c>
      <c r="K61" s="166"/>
      <c r="L61" s="41"/>
    </row>
    <row r="62">
      <c r="B62" s="18"/>
      <c r="L62" s="18"/>
    </row>
    <row r="63">
      <c r="B63" s="18"/>
      <c r="L63" s="18"/>
    </row>
    <row r="64">
      <c r="B64" s="18"/>
      <c r="L64" s="18"/>
    </row>
    <row r="65" s="1" customFormat="1">
      <c r="B65" s="41"/>
      <c r="D65" s="162" t="s">
        <v>59</v>
      </c>
      <c r="E65" s="163"/>
      <c r="F65" s="163"/>
      <c r="G65" s="162" t="s">
        <v>60</v>
      </c>
      <c r="H65" s="163"/>
      <c r="I65" s="164"/>
      <c r="J65" s="163"/>
      <c r="K65" s="163"/>
      <c r="L65" s="41"/>
    </row>
    <row r="66">
      <c r="B66" s="18"/>
      <c r="L66" s="18"/>
    </row>
    <row r="67">
      <c r="B67" s="18"/>
      <c r="L67" s="18"/>
    </row>
    <row r="68">
      <c r="B68" s="18"/>
      <c r="L68" s="18"/>
    </row>
    <row r="69">
      <c r="B69" s="18"/>
      <c r="L69" s="18"/>
    </row>
    <row r="70">
      <c r="B70" s="18"/>
      <c r="L70" s="18"/>
    </row>
    <row r="71">
      <c r="B71" s="18"/>
      <c r="L71" s="18"/>
    </row>
    <row r="72">
      <c r="B72" s="18"/>
      <c r="L72" s="18"/>
    </row>
    <row r="73">
      <c r="B73" s="18"/>
      <c r="L73" s="18"/>
    </row>
    <row r="74">
      <c r="B74" s="18"/>
      <c r="L74" s="18"/>
    </row>
    <row r="75">
      <c r="B75" s="18"/>
      <c r="L75" s="18"/>
    </row>
    <row r="76" s="1" customFormat="1">
      <c r="B76" s="41"/>
      <c r="D76" s="165" t="s">
        <v>57</v>
      </c>
      <c r="E76" s="166"/>
      <c r="F76" s="167" t="s">
        <v>58</v>
      </c>
      <c r="G76" s="165" t="s">
        <v>57</v>
      </c>
      <c r="H76" s="166"/>
      <c r="I76" s="168"/>
      <c r="J76" s="169" t="s">
        <v>58</v>
      </c>
      <c r="K76" s="166"/>
      <c r="L76" s="41"/>
    </row>
    <row r="77" s="1" customFormat="1" ht="14.4" customHeight="1">
      <c r="B77" s="170"/>
      <c r="C77" s="171"/>
      <c r="D77" s="171"/>
      <c r="E77" s="171"/>
      <c r="F77" s="171"/>
      <c r="G77" s="171"/>
      <c r="H77" s="171"/>
      <c r="I77" s="172"/>
      <c r="J77" s="171"/>
      <c r="K77" s="171"/>
      <c r="L77" s="41"/>
    </row>
    <row r="81" s="1" customFormat="1" ht="6.96" customHeight="1">
      <c r="B81" s="173"/>
      <c r="C81" s="174"/>
      <c r="D81" s="174"/>
      <c r="E81" s="174"/>
      <c r="F81" s="174"/>
      <c r="G81" s="174"/>
      <c r="H81" s="174"/>
      <c r="I81" s="175"/>
      <c r="J81" s="174"/>
      <c r="K81" s="174"/>
      <c r="L81" s="41"/>
    </row>
    <row r="82" s="1" customFormat="1" ht="24.96" customHeight="1">
      <c r="B82" s="36"/>
      <c r="C82" s="21" t="s">
        <v>155</v>
      </c>
      <c r="D82" s="37"/>
      <c r="E82" s="37"/>
      <c r="F82" s="37"/>
      <c r="G82" s="37"/>
      <c r="H82" s="37"/>
      <c r="I82" s="138"/>
      <c r="J82" s="37"/>
      <c r="K82" s="37"/>
      <c r="L82" s="41"/>
    </row>
    <row r="83" s="1" customFormat="1" ht="6.96" customHeight="1">
      <c r="B83" s="36"/>
      <c r="C83" s="37"/>
      <c r="D83" s="37"/>
      <c r="E83" s="37"/>
      <c r="F83" s="37"/>
      <c r="G83" s="37"/>
      <c r="H83" s="37"/>
      <c r="I83" s="138"/>
      <c r="J83" s="37"/>
      <c r="K83" s="37"/>
      <c r="L83" s="41"/>
    </row>
    <row r="84" s="1" customFormat="1" ht="12" customHeight="1">
      <c r="B84" s="36"/>
      <c r="C84" s="30" t="s">
        <v>16</v>
      </c>
      <c r="D84" s="37"/>
      <c r="E84" s="37"/>
      <c r="F84" s="37"/>
      <c r="G84" s="37"/>
      <c r="H84" s="37"/>
      <c r="I84" s="138"/>
      <c r="J84" s="37"/>
      <c r="K84" s="37"/>
      <c r="L84" s="41"/>
    </row>
    <row r="85" s="1" customFormat="1" ht="16.5" customHeight="1">
      <c r="B85" s="36"/>
      <c r="C85" s="37"/>
      <c r="D85" s="37"/>
      <c r="E85" s="176" t="str">
        <f>E7</f>
        <v>Novovysočanská, Praha 9, č. akce 13372</v>
      </c>
      <c r="F85" s="30"/>
      <c r="G85" s="30"/>
      <c r="H85" s="30"/>
      <c r="I85" s="138"/>
      <c r="J85" s="37"/>
      <c r="K85" s="37"/>
      <c r="L85" s="41"/>
    </row>
    <row r="86" s="1" customFormat="1" ht="12" customHeight="1">
      <c r="B86" s="36"/>
      <c r="C86" s="30" t="s">
        <v>119</v>
      </c>
      <c r="D86" s="37"/>
      <c r="E86" s="37"/>
      <c r="F86" s="37"/>
      <c r="G86" s="37"/>
      <c r="H86" s="37"/>
      <c r="I86" s="138"/>
      <c r="J86" s="37"/>
      <c r="K86" s="37"/>
      <c r="L86" s="41"/>
    </row>
    <row r="87" s="1" customFormat="1" ht="16.5" customHeight="1">
      <c r="B87" s="36"/>
      <c r="C87" s="37"/>
      <c r="D87" s="37"/>
      <c r="E87" s="69" t="str">
        <f>E9</f>
        <v>ON - Ostatní náklady</v>
      </c>
      <c r="F87" s="37"/>
      <c r="G87" s="37"/>
      <c r="H87" s="37"/>
      <c r="I87" s="138"/>
      <c r="J87" s="37"/>
      <c r="K87" s="37"/>
      <c r="L87" s="41"/>
    </row>
    <row r="88" s="1" customFormat="1" ht="6.96" customHeight="1">
      <c r="B88" s="36"/>
      <c r="C88" s="37"/>
      <c r="D88" s="37"/>
      <c r="E88" s="37"/>
      <c r="F88" s="37"/>
      <c r="G88" s="37"/>
      <c r="H88" s="37"/>
      <c r="I88" s="138"/>
      <c r="J88" s="37"/>
      <c r="K88" s="37"/>
      <c r="L88" s="41"/>
    </row>
    <row r="89" s="1" customFormat="1" ht="12" customHeight="1">
      <c r="B89" s="36"/>
      <c r="C89" s="30" t="s">
        <v>20</v>
      </c>
      <c r="D89" s="37"/>
      <c r="E89" s="37"/>
      <c r="F89" s="25" t="str">
        <f>F12</f>
        <v>ulice Novovysočanská</v>
      </c>
      <c r="G89" s="37"/>
      <c r="H89" s="37"/>
      <c r="I89" s="141" t="s">
        <v>22</v>
      </c>
      <c r="J89" s="72" t="str">
        <f>IF(J12="","",J12)</f>
        <v>13. 5. 2019</v>
      </c>
      <c r="K89" s="37"/>
      <c r="L89" s="41"/>
    </row>
    <row r="90" s="1" customFormat="1" ht="6.96" customHeight="1">
      <c r="B90" s="36"/>
      <c r="C90" s="37"/>
      <c r="D90" s="37"/>
      <c r="E90" s="37"/>
      <c r="F90" s="37"/>
      <c r="G90" s="37"/>
      <c r="H90" s="37"/>
      <c r="I90" s="138"/>
      <c r="J90" s="37"/>
      <c r="K90" s="37"/>
      <c r="L90" s="41"/>
    </row>
    <row r="91" s="1" customFormat="1" ht="15.15" customHeight="1">
      <c r="B91" s="36"/>
      <c r="C91" s="30" t="s">
        <v>24</v>
      </c>
      <c r="D91" s="37"/>
      <c r="E91" s="37"/>
      <c r="F91" s="25" t="str">
        <f>E15</f>
        <v>Technická správa komunikací hl. m. Prahy a.s.</v>
      </c>
      <c r="G91" s="37"/>
      <c r="H91" s="37"/>
      <c r="I91" s="141" t="s">
        <v>32</v>
      </c>
      <c r="J91" s="34" t="str">
        <f>E21</f>
        <v>DIPRO, spol s r.o.</v>
      </c>
      <c r="K91" s="37"/>
      <c r="L91" s="41"/>
    </row>
    <row r="92" s="1" customFormat="1" ht="15.15" customHeight="1">
      <c r="B92" s="36"/>
      <c r="C92" s="30" t="s">
        <v>30</v>
      </c>
      <c r="D92" s="37"/>
      <c r="E92" s="37"/>
      <c r="F92" s="25" t="str">
        <f>IF(E18="","",E18)</f>
        <v>Vyplň údaj</v>
      </c>
      <c r="G92" s="37"/>
      <c r="H92" s="37"/>
      <c r="I92" s="141" t="s">
        <v>37</v>
      </c>
      <c r="J92" s="34" t="str">
        <f>E24</f>
        <v>TMI Building s.r.o.</v>
      </c>
      <c r="K92" s="37"/>
      <c r="L92" s="41"/>
    </row>
    <row r="93" s="1" customFormat="1" ht="10.32" customHeight="1">
      <c r="B93" s="36"/>
      <c r="C93" s="37"/>
      <c r="D93" s="37"/>
      <c r="E93" s="37"/>
      <c r="F93" s="37"/>
      <c r="G93" s="37"/>
      <c r="H93" s="37"/>
      <c r="I93" s="138"/>
      <c r="J93" s="37"/>
      <c r="K93" s="37"/>
      <c r="L93" s="41"/>
    </row>
    <row r="94" s="1" customFormat="1" ht="29.28" customHeight="1">
      <c r="B94" s="36"/>
      <c r="C94" s="177" t="s">
        <v>156</v>
      </c>
      <c r="D94" s="178"/>
      <c r="E94" s="178"/>
      <c r="F94" s="178"/>
      <c r="G94" s="178"/>
      <c r="H94" s="178"/>
      <c r="I94" s="179"/>
      <c r="J94" s="180" t="s">
        <v>157</v>
      </c>
      <c r="K94" s="178"/>
      <c r="L94" s="41"/>
    </row>
    <row r="95" s="1" customFormat="1" ht="10.32" customHeight="1">
      <c r="B95" s="36"/>
      <c r="C95" s="37"/>
      <c r="D95" s="37"/>
      <c r="E95" s="37"/>
      <c r="F95" s="37"/>
      <c r="G95" s="37"/>
      <c r="H95" s="37"/>
      <c r="I95" s="138"/>
      <c r="J95" s="37"/>
      <c r="K95" s="37"/>
      <c r="L95" s="41"/>
    </row>
    <row r="96" s="1" customFormat="1" ht="22.8" customHeight="1">
      <c r="B96" s="36"/>
      <c r="C96" s="181" t="s">
        <v>158</v>
      </c>
      <c r="D96" s="37"/>
      <c r="E96" s="37"/>
      <c r="F96" s="37"/>
      <c r="G96" s="37"/>
      <c r="H96" s="37"/>
      <c r="I96" s="138"/>
      <c r="J96" s="103">
        <f>J118</f>
        <v>0</v>
      </c>
      <c r="K96" s="37"/>
      <c r="L96" s="41"/>
      <c r="AU96" s="15" t="s">
        <v>159</v>
      </c>
    </row>
    <row r="97" s="8" customFormat="1" ht="24.96" customHeight="1">
      <c r="B97" s="182"/>
      <c r="C97" s="183"/>
      <c r="D97" s="184" t="s">
        <v>813</v>
      </c>
      <c r="E97" s="185"/>
      <c r="F97" s="185"/>
      <c r="G97" s="185"/>
      <c r="H97" s="185"/>
      <c r="I97" s="186"/>
      <c r="J97" s="187">
        <f>J119</f>
        <v>0</v>
      </c>
      <c r="K97" s="183"/>
      <c r="L97" s="188"/>
    </row>
    <row r="98" s="8" customFormat="1" ht="24.96" customHeight="1">
      <c r="B98" s="182"/>
      <c r="C98" s="183"/>
      <c r="D98" s="184" t="s">
        <v>814</v>
      </c>
      <c r="E98" s="185"/>
      <c r="F98" s="185"/>
      <c r="G98" s="185"/>
      <c r="H98" s="185"/>
      <c r="I98" s="186"/>
      <c r="J98" s="187">
        <f>J132</f>
        <v>0</v>
      </c>
      <c r="K98" s="183"/>
      <c r="L98" s="188"/>
    </row>
    <row r="99" s="1" customFormat="1" ht="21.84" customHeight="1">
      <c r="B99" s="36"/>
      <c r="C99" s="37"/>
      <c r="D99" s="37"/>
      <c r="E99" s="37"/>
      <c r="F99" s="37"/>
      <c r="G99" s="37"/>
      <c r="H99" s="37"/>
      <c r="I99" s="138"/>
      <c r="J99" s="37"/>
      <c r="K99" s="37"/>
      <c r="L99" s="41"/>
    </row>
    <row r="100" s="1" customFormat="1" ht="6.96" customHeight="1">
      <c r="B100" s="59"/>
      <c r="C100" s="60"/>
      <c r="D100" s="60"/>
      <c r="E100" s="60"/>
      <c r="F100" s="60"/>
      <c r="G100" s="60"/>
      <c r="H100" s="60"/>
      <c r="I100" s="172"/>
      <c r="J100" s="60"/>
      <c r="K100" s="60"/>
      <c r="L100" s="41"/>
    </row>
    <row r="104" s="1" customFormat="1" ht="6.96" customHeight="1">
      <c r="B104" s="61"/>
      <c r="C104" s="62"/>
      <c r="D104" s="62"/>
      <c r="E104" s="62"/>
      <c r="F104" s="62"/>
      <c r="G104" s="62"/>
      <c r="H104" s="62"/>
      <c r="I104" s="175"/>
      <c r="J104" s="62"/>
      <c r="K104" s="62"/>
      <c r="L104" s="41"/>
    </row>
    <row r="105" s="1" customFormat="1" ht="24.96" customHeight="1">
      <c r="B105" s="36"/>
      <c r="C105" s="21" t="s">
        <v>167</v>
      </c>
      <c r="D105" s="37"/>
      <c r="E105" s="37"/>
      <c r="F105" s="37"/>
      <c r="G105" s="37"/>
      <c r="H105" s="37"/>
      <c r="I105" s="138"/>
      <c r="J105" s="37"/>
      <c r="K105" s="37"/>
      <c r="L105" s="41"/>
    </row>
    <row r="106" s="1" customFormat="1" ht="6.96" customHeight="1">
      <c r="B106" s="36"/>
      <c r="C106" s="37"/>
      <c r="D106" s="37"/>
      <c r="E106" s="37"/>
      <c r="F106" s="37"/>
      <c r="G106" s="37"/>
      <c r="H106" s="37"/>
      <c r="I106" s="138"/>
      <c r="J106" s="37"/>
      <c r="K106" s="37"/>
      <c r="L106" s="41"/>
    </row>
    <row r="107" s="1" customFormat="1" ht="12" customHeight="1">
      <c r="B107" s="36"/>
      <c r="C107" s="30" t="s">
        <v>16</v>
      </c>
      <c r="D107" s="37"/>
      <c r="E107" s="37"/>
      <c r="F107" s="37"/>
      <c r="G107" s="37"/>
      <c r="H107" s="37"/>
      <c r="I107" s="138"/>
      <c r="J107" s="37"/>
      <c r="K107" s="37"/>
      <c r="L107" s="41"/>
    </row>
    <row r="108" s="1" customFormat="1" ht="16.5" customHeight="1">
      <c r="B108" s="36"/>
      <c r="C108" s="37"/>
      <c r="D108" s="37"/>
      <c r="E108" s="176" t="str">
        <f>E7</f>
        <v>Novovysočanská, Praha 9, č. akce 13372</v>
      </c>
      <c r="F108" s="30"/>
      <c r="G108" s="30"/>
      <c r="H108" s="30"/>
      <c r="I108" s="138"/>
      <c r="J108" s="37"/>
      <c r="K108" s="37"/>
      <c r="L108" s="41"/>
    </row>
    <row r="109" s="1" customFormat="1" ht="12" customHeight="1">
      <c r="B109" s="36"/>
      <c r="C109" s="30" t="s">
        <v>119</v>
      </c>
      <c r="D109" s="37"/>
      <c r="E109" s="37"/>
      <c r="F109" s="37"/>
      <c r="G109" s="37"/>
      <c r="H109" s="37"/>
      <c r="I109" s="138"/>
      <c r="J109" s="37"/>
      <c r="K109" s="37"/>
      <c r="L109" s="41"/>
    </row>
    <row r="110" s="1" customFormat="1" ht="16.5" customHeight="1">
      <c r="B110" s="36"/>
      <c r="C110" s="37"/>
      <c r="D110" s="37"/>
      <c r="E110" s="69" t="str">
        <f>E9</f>
        <v>ON - Ostatní náklady</v>
      </c>
      <c r="F110" s="37"/>
      <c r="G110" s="37"/>
      <c r="H110" s="37"/>
      <c r="I110" s="138"/>
      <c r="J110" s="37"/>
      <c r="K110" s="37"/>
      <c r="L110" s="41"/>
    </row>
    <row r="111" s="1" customFormat="1" ht="6.96" customHeight="1">
      <c r="B111" s="36"/>
      <c r="C111" s="37"/>
      <c r="D111" s="37"/>
      <c r="E111" s="37"/>
      <c r="F111" s="37"/>
      <c r="G111" s="37"/>
      <c r="H111" s="37"/>
      <c r="I111" s="138"/>
      <c r="J111" s="37"/>
      <c r="K111" s="37"/>
      <c r="L111" s="41"/>
    </row>
    <row r="112" s="1" customFormat="1" ht="12" customHeight="1">
      <c r="B112" s="36"/>
      <c r="C112" s="30" t="s">
        <v>20</v>
      </c>
      <c r="D112" s="37"/>
      <c r="E112" s="37"/>
      <c r="F112" s="25" t="str">
        <f>F12</f>
        <v>ulice Novovysočanská</v>
      </c>
      <c r="G112" s="37"/>
      <c r="H112" s="37"/>
      <c r="I112" s="141" t="s">
        <v>22</v>
      </c>
      <c r="J112" s="72" t="str">
        <f>IF(J12="","",J12)</f>
        <v>13. 5. 2019</v>
      </c>
      <c r="K112" s="37"/>
      <c r="L112" s="41"/>
    </row>
    <row r="113" s="1" customFormat="1" ht="6.96" customHeight="1">
      <c r="B113" s="36"/>
      <c r="C113" s="37"/>
      <c r="D113" s="37"/>
      <c r="E113" s="37"/>
      <c r="F113" s="37"/>
      <c r="G113" s="37"/>
      <c r="H113" s="37"/>
      <c r="I113" s="138"/>
      <c r="J113" s="37"/>
      <c r="K113" s="37"/>
      <c r="L113" s="41"/>
    </row>
    <row r="114" s="1" customFormat="1" ht="15.15" customHeight="1">
      <c r="B114" s="36"/>
      <c r="C114" s="30" t="s">
        <v>24</v>
      </c>
      <c r="D114" s="37"/>
      <c r="E114" s="37"/>
      <c r="F114" s="25" t="str">
        <f>E15</f>
        <v>Technická správa komunikací hl. m. Prahy a.s.</v>
      </c>
      <c r="G114" s="37"/>
      <c r="H114" s="37"/>
      <c r="I114" s="141" t="s">
        <v>32</v>
      </c>
      <c r="J114" s="34" t="str">
        <f>E21</f>
        <v>DIPRO, spol s r.o.</v>
      </c>
      <c r="K114" s="37"/>
      <c r="L114" s="41"/>
    </row>
    <row r="115" s="1" customFormat="1" ht="15.15" customHeight="1">
      <c r="B115" s="36"/>
      <c r="C115" s="30" t="s">
        <v>30</v>
      </c>
      <c r="D115" s="37"/>
      <c r="E115" s="37"/>
      <c r="F115" s="25" t="str">
        <f>IF(E18="","",E18)</f>
        <v>Vyplň údaj</v>
      </c>
      <c r="G115" s="37"/>
      <c r="H115" s="37"/>
      <c r="I115" s="141" t="s">
        <v>37</v>
      </c>
      <c r="J115" s="34" t="str">
        <f>E24</f>
        <v>TMI Building s.r.o.</v>
      </c>
      <c r="K115" s="37"/>
      <c r="L115" s="41"/>
    </row>
    <row r="116" s="1" customFormat="1" ht="10.32" customHeight="1">
      <c r="B116" s="36"/>
      <c r="C116" s="37"/>
      <c r="D116" s="37"/>
      <c r="E116" s="37"/>
      <c r="F116" s="37"/>
      <c r="G116" s="37"/>
      <c r="H116" s="37"/>
      <c r="I116" s="138"/>
      <c r="J116" s="37"/>
      <c r="K116" s="37"/>
      <c r="L116" s="41"/>
    </row>
    <row r="117" s="10" customFormat="1" ht="29.28" customHeight="1">
      <c r="B117" s="196"/>
      <c r="C117" s="197" t="s">
        <v>168</v>
      </c>
      <c r="D117" s="198" t="s">
        <v>67</v>
      </c>
      <c r="E117" s="198" t="s">
        <v>63</v>
      </c>
      <c r="F117" s="198" t="s">
        <v>64</v>
      </c>
      <c r="G117" s="198" t="s">
        <v>169</v>
      </c>
      <c r="H117" s="198" t="s">
        <v>170</v>
      </c>
      <c r="I117" s="199" t="s">
        <v>171</v>
      </c>
      <c r="J117" s="198" t="s">
        <v>157</v>
      </c>
      <c r="K117" s="200" t="s">
        <v>172</v>
      </c>
      <c r="L117" s="201"/>
      <c r="M117" s="93" t="s">
        <v>1</v>
      </c>
      <c r="N117" s="94" t="s">
        <v>46</v>
      </c>
      <c r="O117" s="94" t="s">
        <v>173</v>
      </c>
      <c r="P117" s="94" t="s">
        <v>174</v>
      </c>
      <c r="Q117" s="94" t="s">
        <v>175</v>
      </c>
      <c r="R117" s="94" t="s">
        <v>176</v>
      </c>
      <c r="S117" s="94" t="s">
        <v>177</v>
      </c>
      <c r="T117" s="95" t="s">
        <v>178</v>
      </c>
    </row>
    <row r="118" s="1" customFormat="1" ht="22.8" customHeight="1">
      <c r="B118" s="36"/>
      <c r="C118" s="100" t="s">
        <v>179</v>
      </c>
      <c r="D118" s="37"/>
      <c r="E118" s="37"/>
      <c r="F118" s="37"/>
      <c r="G118" s="37"/>
      <c r="H118" s="37"/>
      <c r="I118" s="138"/>
      <c r="J118" s="202">
        <f>BK118</f>
        <v>0</v>
      </c>
      <c r="K118" s="37"/>
      <c r="L118" s="41"/>
      <c r="M118" s="96"/>
      <c r="N118" s="97"/>
      <c r="O118" s="97"/>
      <c r="P118" s="203">
        <f>P119+P132</f>
        <v>0</v>
      </c>
      <c r="Q118" s="97"/>
      <c r="R118" s="203">
        <f>R119+R132</f>
        <v>0</v>
      </c>
      <c r="S118" s="97"/>
      <c r="T118" s="204">
        <f>T119+T132</f>
        <v>0</v>
      </c>
      <c r="AT118" s="15" t="s">
        <v>81</v>
      </c>
      <c r="AU118" s="15" t="s">
        <v>159</v>
      </c>
      <c r="BK118" s="205">
        <f>BK119+BK132</f>
        <v>0</v>
      </c>
    </row>
    <row r="119" s="11" customFormat="1" ht="25.92" customHeight="1">
      <c r="B119" s="206"/>
      <c r="C119" s="207"/>
      <c r="D119" s="208" t="s">
        <v>81</v>
      </c>
      <c r="E119" s="209" t="s">
        <v>815</v>
      </c>
      <c r="F119" s="209" t="s">
        <v>816</v>
      </c>
      <c r="G119" s="207"/>
      <c r="H119" s="207"/>
      <c r="I119" s="210"/>
      <c r="J119" s="211">
        <f>BK119</f>
        <v>0</v>
      </c>
      <c r="K119" s="207"/>
      <c r="L119" s="212"/>
      <c r="M119" s="213"/>
      <c r="N119" s="214"/>
      <c r="O119" s="214"/>
      <c r="P119" s="215">
        <f>SUM(P120:P131)</f>
        <v>0</v>
      </c>
      <c r="Q119" s="214"/>
      <c r="R119" s="215">
        <f>SUM(R120:R131)</f>
        <v>0</v>
      </c>
      <c r="S119" s="214"/>
      <c r="T119" s="216">
        <f>SUM(T120:T131)</f>
        <v>0</v>
      </c>
      <c r="AR119" s="217" t="s">
        <v>214</v>
      </c>
      <c r="AT119" s="218" t="s">
        <v>81</v>
      </c>
      <c r="AU119" s="218" t="s">
        <v>82</v>
      </c>
      <c r="AY119" s="217" t="s">
        <v>182</v>
      </c>
      <c r="BK119" s="219">
        <f>SUM(BK120:BK131)</f>
        <v>0</v>
      </c>
    </row>
    <row r="120" s="1" customFormat="1" ht="16.5" customHeight="1">
      <c r="B120" s="36"/>
      <c r="C120" s="222" t="s">
        <v>14</v>
      </c>
      <c r="D120" s="222" t="s">
        <v>184</v>
      </c>
      <c r="E120" s="223" t="s">
        <v>817</v>
      </c>
      <c r="F120" s="224" t="s">
        <v>818</v>
      </c>
      <c r="G120" s="225" t="s">
        <v>801</v>
      </c>
      <c r="H120" s="226">
        <v>1</v>
      </c>
      <c r="I120" s="227"/>
      <c r="J120" s="228">
        <f>ROUND(I120*H120,2)</f>
        <v>0</v>
      </c>
      <c r="K120" s="224" t="s">
        <v>1</v>
      </c>
      <c r="L120" s="41"/>
      <c r="M120" s="229" t="s">
        <v>1</v>
      </c>
      <c r="N120" s="230" t="s">
        <v>47</v>
      </c>
      <c r="O120" s="84"/>
      <c r="P120" s="231">
        <f>O120*H120</f>
        <v>0</v>
      </c>
      <c r="Q120" s="231">
        <v>0</v>
      </c>
      <c r="R120" s="231">
        <f>Q120*H120</f>
        <v>0</v>
      </c>
      <c r="S120" s="231">
        <v>0</v>
      </c>
      <c r="T120" s="232">
        <f>S120*H120</f>
        <v>0</v>
      </c>
      <c r="AR120" s="233" t="s">
        <v>802</v>
      </c>
      <c r="AT120" s="233" t="s">
        <v>184</v>
      </c>
      <c r="AU120" s="233" t="s">
        <v>14</v>
      </c>
      <c r="AY120" s="15" t="s">
        <v>182</v>
      </c>
      <c r="BE120" s="234">
        <f>IF(N120="základní",J120,0)</f>
        <v>0</v>
      </c>
      <c r="BF120" s="234">
        <f>IF(N120="snížená",J120,0)</f>
        <v>0</v>
      </c>
      <c r="BG120" s="234">
        <f>IF(N120="zákl. přenesená",J120,0)</f>
        <v>0</v>
      </c>
      <c r="BH120" s="234">
        <f>IF(N120="sníž. přenesená",J120,0)</f>
        <v>0</v>
      </c>
      <c r="BI120" s="234">
        <f>IF(N120="nulová",J120,0)</f>
        <v>0</v>
      </c>
      <c r="BJ120" s="15" t="s">
        <v>14</v>
      </c>
      <c r="BK120" s="234">
        <f>ROUND(I120*H120,2)</f>
        <v>0</v>
      </c>
      <c r="BL120" s="15" t="s">
        <v>802</v>
      </c>
      <c r="BM120" s="233" t="s">
        <v>819</v>
      </c>
    </row>
    <row r="121" s="1" customFormat="1">
      <c r="B121" s="36"/>
      <c r="C121" s="37"/>
      <c r="D121" s="235" t="s">
        <v>190</v>
      </c>
      <c r="E121" s="37"/>
      <c r="F121" s="236" t="s">
        <v>818</v>
      </c>
      <c r="G121" s="37"/>
      <c r="H121" s="37"/>
      <c r="I121" s="138"/>
      <c r="J121" s="37"/>
      <c r="K121" s="37"/>
      <c r="L121" s="41"/>
      <c r="M121" s="237"/>
      <c r="N121" s="84"/>
      <c r="O121" s="84"/>
      <c r="P121" s="84"/>
      <c r="Q121" s="84"/>
      <c r="R121" s="84"/>
      <c r="S121" s="84"/>
      <c r="T121" s="85"/>
      <c r="AT121" s="15" t="s">
        <v>190</v>
      </c>
      <c r="AU121" s="15" t="s">
        <v>14</v>
      </c>
    </row>
    <row r="122" s="1" customFormat="1" ht="16.5" customHeight="1">
      <c r="B122" s="36"/>
      <c r="C122" s="222" t="s">
        <v>91</v>
      </c>
      <c r="D122" s="222" t="s">
        <v>184</v>
      </c>
      <c r="E122" s="223" t="s">
        <v>820</v>
      </c>
      <c r="F122" s="224" t="s">
        <v>821</v>
      </c>
      <c r="G122" s="225" t="s">
        <v>801</v>
      </c>
      <c r="H122" s="226">
        <v>1</v>
      </c>
      <c r="I122" s="227"/>
      <c r="J122" s="228">
        <f>ROUND(I122*H122,2)</f>
        <v>0</v>
      </c>
      <c r="K122" s="224" t="s">
        <v>187</v>
      </c>
      <c r="L122" s="41"/>
      <c r="M122" s="229" t="s">
        <v>1</v>
      </c>
      <c r="N122" s="230" t="s">
        <v>47</v>
      </c>
      <c r="O122" s="84"/>
      <c r="P122" s="231">
        <f>O122*H122</f>
        <v>0</v>
      </c>
      <c r="Q122" s="231">
        <v>0</v>
      </c>
      <c r="R122" s="231">
        <f>Q122*H122</f>
        <v>0</v>
      </c>
      <c r="S122" s="231">
        <v>0</v>
      </c>
      <c r="T122" s="232">
        <f>S122*H122</f>
        <v>0</v>
      </c>
      <c r="AR122" s="233" t="s">
        <v>802</v>
      </c>
      <c r="AT122" s="233" t="s">
        <v>184</v>
      </c>
      <c r="AU122" s="233" t="s">
        <v>14</v>
      </c>
      <c r="AY122" s="15" t="s">
        <v>182</v>
      </c>
      <c r="BE122" s="234">
        <f>IF(N122="základní",J122,0)</f>
        <v>0</v>
      </c>
      <c r="BF122" s="234">
        <f>IF(N122="snížená",J122,0)</f>
        <v>0</v>
      </c>
      <c r="BG122" s="234">
        <f>IF(N122="zákl. přenesená",J122,0)</f>
        <v>0</v>
      </c>
      <c r="BH122" s="234">
        <f>IF(N122="sníž. přenesená",J122,0)</f>
        <v>0</v>
      </c>
      <c r="BI122" s="234">
        <f>IF(N122="nulová",J122,0)</f>
        <v>0</v>
      </c>
      <c r="BJ122" s="15" t="s">
        <v>14</v>
      </c>
      <c r="BK122" s="234">
        <f>ROUND(I122*H122,2)</f>
        <v>0</v>
      </c>
      <c r="BL122" s="15" t="s">
        <v>802</v>
      </c>
      <c r="BM122" s="233" t="s">
        <v>822</v>
      </c>
    </row>
    <row r="123" s="1" customFormat="1">
      <c r="B123" s="36"/>
      <c r="C123" s="37"/>
      <c r="D123" s="235" t="s">
        <v>190</v>
      </c>
      <c r="E123" s="37"/>
      <c r="F123" s="236" t="s">
        <v>821</v>
      </c>
      <c r="G123" s="37"/>
      <c r="H123" s="37"/>
      <c r="I123" s="138"/>
      <c r="J123" s="37"/>
      <c r="K123" s="37"/>
      <c r="L123" s="41"/>
      <c r="M123" s="237"/>
      <c r="N123" s="84"/>
      <c r="O123" s="84"/>
      <c r="P123" s="84"/>
      <c r="Q123" s="84"/>
      <c r="R123" s="84"/>
      <c r="S123" s="84"/>
      <c r="T123" s="85"/>
      <c r="AT123" s="15" t="s">
        <v>190</v>
      </c>
      <c r="AU123" s="15" t="s">
        <v>14</v>
      </c>
    </row>
    <row r="124" s="1" customFormat="1" ht="16.5" customHeight="1">
      <c r="B124" s="36"/>
      <c r="C124" s="222" t="s">
        <v>202</v>
      </c>
      <c r="D124" s="222" t="s">
        <v>184</v>
      </c>
      <c r="E124" s="223" t="s">
        <v>823</v>
      </c>
      <c r="F124" s="224" t="s">
        <v>824</v>
      </c>
      <c r="G124" s="225" t="s">
        <v>801</v>
      </c>
      <c r="H124" s="226">
        <v>1</v>
      </c>
      <c r="I124" s="227"/>
      <c r="J124" s="228">
        <f>ROUND(I124*H124,2)</f>
        <v>0</v>
      </c>
      <c r="K124" s="224" t="s">
        <v>187</v>
      </c>
      <c r="L124" s="41"/>
      <c r="M124" s="229" t="s">
        <v>1</v>
      </c>
      <c r="N124" s="230" t="s">
        <v>47</v>
      </c>
      <c r="O124" s="84"/>
      <c r="P124" s="231">
        <f>O124*H124</f>
        <v>0</v>
      </c>
      <c r="Q124" s="231">
        <v>0</v>
      </c>
      <c r="R124" s="231">
        <f>Q124*H124</f>
        <v>0</v>
      </c>
      <c r="S124" s="231">
        <v>0</v>
      </c>
      <c r="T124" s="232">
        <f>S124*H124</f>
        <v>0</v>
      </c>
      <c r="AR124" s="233" t="s">
        <v>802</v>
      </c>
      <c r="AT124" s="233" t="s">
        <v>184</v>
      </c>
      <c r="AU124" s="233" t="s">
        <v>14</v>
      </c>
      <c r="AY124" s="15" t="s">
        <v>182</v>
      </c>
      <c r="BE124" s="234">
        <f>IF(N124="základní",J124,0)</f>
        <v>0</v>
      </c>
      <c r="BF124" s="234">
        <f>IF(N124="snížená",J124,0)</f>
        <v>0</v>
      </c>
      <c r="BG124" s="234">
        <f>IF(N124="zákl. přenesená",J124,0)</f>
        <v>0</v>
      </c>
      <c r="BH124" s="234">
        <f>IF(N124="sníž. přenesená",J124,0)</f>
        <v>0</v>
      </c>
      <c r="BI124" s="234">
        <f>IF(N124="nulová",J124,0)</f>
        <v>0</v>
      </c>
      <c r="BJ124" s="15" t="s">
        <v>14</v>
      </c>
      <c r="BK124" s="234">
        <f>ROUND(I124*H124,2)</f>
        <v>0</v>
      </c>
      <c r="BL124" s="15" t="s">
        <v>802</v>
      </c>
      <c r="BM124" s="233" t="s">
        <v>825</v>
      </c>
    </row>
    <row r="125" s="1" customFormat="1">
      <c r="B125" s="36"/>
      <c r="C125" s="37"/>
      <c r="D125" s="235" t="s">
        <v>190</v>
      </c>
      <c r="E125" s="37"/>
      <c r="F125" s="236" t="s">
        <v>824</v>
      </c>
      <c r="G125" s="37"/>
      <c r="H125" s="37"/>
      <c r="I125" s="138"/>
      <c r="J125" s="37"/>
      <c r="K125" s="37"/>
      <c r="L125" s="41"/>
      <c r="M125" s="237"/>
      <c r="N125" s="84"/>
      <c r="O125" s="84"/>
      <c r="P125" s="84"/>
      <c r="Q125" s="84"/>
      <c r="R125" s="84"/>
      <c r="S125" s="84"/>
      <c r="T125" s="85"/>
      <c r="AT125" s="15" t="s">
        <v>190</v>
      </c>
      <c r="AU125" s="15" t="s">
        <v>14</v>
      </c>
    </row>
    <row r="126" s="1" customFormat="1" ht="16.5" customHeight="1">
      <c r="B126" s="36"/>
      <c r="C126" s="222" t="s">
        <v>188</v>
      </c>
      <c r="D126" s="222" t="s">
        <v>184</v>
      </c>
      <c r="E126" s="223" t="s">
        <v>826</v>
      </c>
      <c r="F126" s="224" t="s">
        <v>827</v>
      </c>
      <c r="G126" s="225" t="s">
        <v>801</v>
      </c>
      <c r="H126" s="226">
        <v>1</v>
      </c>
      <c r="I126" s="227"/>
      <c r="J126" s="228">
        <f>ROUND(I126*H126,2)</f>
        <v>0</v>
      </c>
      <c r="K126" s="224" t="s">
        <v>1</v>
      </c>
      <c r="L126" s="41"/>
      <c r="M126" s="229" t="s">
        <v>1</v>
      </c>
      <c r="N126" s="230" t="s">
        <v>47</v>
      </c>
      <c r="O126" s="84"/>
      <c r="P126" s="231">
        <f>O126*H126</f>
        <v>0</v>
      </c>
      <c r="Q126" s="231">
        <v>0</v>
      </c>
      <c r="R126" s="231">
        <f>Q126*H126</f>
        <v>0</v>
      </c>
      <c r="S126" s="231">
        <v>0</v>
      </c>
      <c r="T126" s="232">
        <f>S126*H126</f>
        <v>0</v>
      </c>
      <c r="AR126" s="233" t="s">
        <v>802</v>
      </c>
      <c r="AT126" s="233" t="s">
        <v>184</v>
      </c>
      <c r="AU126" s="233" t="s">
        <v>14</v>
      </c>
      <c r="AY126" s="15" t="s">
        <v>182</v>
      </c>
      <c r="BE126" s="234">
        <f>IF(N126="základní",J126,0)</f>
        <v>0</v>
      </c>
      <c r="BF126" s="234">
        <f>IF(N126="snížená",J126,0)</f>
        <v>0</v>
      </c>
      <c r="BG126" s="234">
        <f>IF(N126="zákl. přenesená",J126,0)</f>
        <v>0</v>
      </c>
      <c r="BH126" s="234">
        <f>IF(N126="sníž. přenesená",J126,0)</f>
        <v>0</v>
      </c>
      <c r="BI126" s="234">
        <f>IF(N126="nulová",J126,0)</f>
        <v>0</v>
      </c>
      <c r="BJ126" s="15" t="s">
        <v>14</v>
      </c>
      <c r="BK126" s="234">
        <f>ROUND(I126*H126,2)</f>
        <v>0</v>
      </c>
      <c r="BL126" s="15" t="s">
        <v>802</v>
      </c>
      <c r="BM126" s="233" t="s">
        <v>828</v>
      </c>
    </row>
    <row r="127" s="1" customFormat="1">
      <c r="B127" s="36"/>
      <c r="C127" s="37"/>
      <c r="D127" s="235" t="s">
        <v>190</v>
      </c>
      <c r="E127" s="37"/>
      <c r="F127" s="236" t="s">
        <v>827</v>
      </c>
      <c r="G127" s="37"/>
      <c r="H127" s="37"/>
      <c r="I127" s="138"/>
      <c r="J127" s="37"/>
      <c r="K127" s="37"/>
      <c r="L127" s="41"/>
      <c r="M127" s="237"/>
      <c r="N127" s="84"/>
      <c r="O127" s="84"/>
      <c r="P127" s="84"/>
      <c r="Q127" s="84"/>
      <c r="R127" s="84"/>
      <c r="S127" s="84"/>
      <c r="T127" s="85"/>
      <c r="AT127" s="15" t="s">
        <v>190</v>
      </c>
      <c r="AU127" s="15" t="s">
        <v>14</v>
      </c>
    </row>
    <row r="128" s="1" customFormat="1" ht="16.5" customHeight="1">
      <c r="B128" s="36"/>
      <c r="C128" s="222" t="s">
        <v>214</v>
      </c>
      <c r="D128" s="222" t="s">
        <v>184</v>
      </c>
      <c r="E128" s="223" t="s">
        <v>829</v>
      </c>
      <c r="F128" s="224" t="s">
        <v>830</v>
      </c>
      <c r="G128" s="225" t="s">
        <v>801</v>
      </c>
      <c r="H128" s="226">
        <v>1</v>
      </c>
      <c r="I128" s="227"/>
      <c r="J128" s="228">
        <f>ROUND(I128*H128,2)</f>
        <v>0</v>
      </c>
      <c r="K128" s="224" t="s">
        <v>187</v>
      </c>
      <c r="L128" s="41"/>
      <c r="M128" s="229" t="s">
        <v>1</v>
      </c>
      <c r="N128" s="230" t="s">
        <v>47</v>
      </c>
      <c r="O128" s="84"/>
      <c r="P128" s="231">
        <f>O128*H128</f>
        <v>0</v>
      </c>
      <c r="Q128" s="231">
        <v>0</v>
      </c>
      <c r="R128" s="231">
        <f>Q128*H128</f>
        <v>0</v>
      </c>
      <c r="S128" s="231">
        <v>0</v>
      </c>
      <c r="T128" s="232">
        <f>S128*H128</f>
        <v>0</v>
      </c>
      <c r="AR128" s="233" t="s">
        <v>802</v>
      </c>
      <c r="AT128" s="233" t="s">
        <v>184</v>
      </c>
      <c r="AU128" s="233" t="s">
        <v>14</v>
      </c>
      <c r="AY128" s="15" t="s">
        <v>182</v>
      </c>
      <c r="BE128" s="234">
        <f>IF(N128="základní",J128,0)</f>
        <v>0</v>
      </c>
      <c r="BF128" s="234">
        <f>IF(N128="snížená",J128,0)</f>
        <v>0</v>
      </c>
      <c r="BG128" s="234">
        <f>IF(N128="zákl. přenesená",J128,0)</f>
        <v>0</v>
      </c>
      <c r="BH128" s="234">
        <f>IF(N128="sníž. přenesená",J128,0)</f>
        <v>0</v>
      </c>
      <c r="BI128" s="234">
        <f>IF(N128="nulová",J128,0)</f>
        <v>0</v>
      </c>
      <c r="BJ128" s="15" t="s">
        <v>14</v>
      </c>
      <c r="BK128" s="234">
        <f>ROUND(I128*H128,2)</f>
        <v>0</v>
      </c>
      <c r="BL128" s="15" t="s">
        <v>802</v>
      </c>
      <c r="BM128" s="233" t="s">
        <v>831</v>
      </c>
    </row>
    <row r="129" s="1" customFormat="1">
      <c r="B129" s="36"/>
      <c r="C129" s="37"/>
      <c r="D129" s="235" t="s">
        <v>190</v>
      </c>
      <c r="E129" s="37"/>
      <c r="F129" s="236" t="s">
        <v>830</v>
      </c>
      <c r="G129" s="37"/>
      <c r="H129" s="37"/>
      <c r="I129" s="138"/>
      <c r="J129" s="37"/>
      <c r="K129" s="37"/>
      <c r="L129" s="41"/>
      <c r="M129" s="237"/>
      <c r="N129" s="84"/>
      <c r="O129" s="84"/>
      <c r="P129" s="84"/>
      <c r="Q129" s="84"/>
      <c r="R129" s="84"/>
      <c r="S129" s="84"/>
      <c r="T129" s="85"/>
      <c r="AT129" s="15" t="s">
        <v>190</v>
      </c>
      <c r="AU129" s="15" t="s">
        <v>14</v>
      </c>
    </row>
    <row r="130" s="1" customFormat="1" ht="16.5" customHeight="1">
      <c r="B130" s="36"/>
      <c r="C130" s="222" t="s">
        <v>220</v>
      </c>
      <c r="D130" s="222" t="s">
        <v>184</v>
      </c>
      <c r="E130" s="223" t="s">
        <v>832</v>
      </c>
      <c r="F130" s="224" t="s">
        <v>833</v>
      </c>
      <c r="G130" s="225" t="s">
        <v>801</v>
      </c>
      <c r="H130" s="226">
        <v>1</v>
      </c>
      <c r="I130" s="227"/>
      <c r="J130" s="228">
        <f>ROUND(I130*H130,2)</f>
        <v>0</v>
      </c>
      <c r="K130" s="224" t="s">
        <v>1</v>
      </c>
      <c r="L130" s="41"/>
      <c r="M130" s="229" t="s">
        <v>1</v>
      </c>
      <c r="N130" s="230" t="s">
        <v>47</v>
      </c>
      <c r="O130" s="84"/>
      <c r="P130" s="231">
        <f>O130*H130</f>
        <v>0</v>
      </c>
      <c r="Q130" s="231">
        <v>0</v>
      </c>
      <c r="R130" s="231">
        <f>Q130*H130</f>
        <v>0</v>
      </c>
      <c r="S130" s="231">
        <v>0</v>
      </c>
      <c r="T130" s="232">
        <f>S130*H130</f>
        <v>0</v>
      </c>
      <c r="AR130" s="233" t="s">
        <v>802</v>
      </c>
      <c r="AT130" s="233" t="s">
        <v>184</v>
      </c>
      <c r="AU130" s="233" t="s">
        <v>14</v>
      </c>
      <c r="AY130" s="15" t="s">
        <v>182</v>
      </c>
      <c r="BE130" s="234">
        <f>IF(N130="základní",J130,0)</f>
        <v>0</v>
      </c>
      <c r="BF130" s="234">
        <f>IF(N130="snížená",J130,0)</f>
        <v>0</v>
      </c>
      <c r="BG130" s="234">
        <f>IF(N130="zákl. přenesená",J130,0)</f>
        <v>0</v>
      </c>
      <c r="BH130" s="234">
        <f>IF(N130="sníž. přenesená",J130,0)</f>
        <v>0</v>
      </c>
      <c r="BI130" s="234">
        <f>IF(N130="nulová",J130,0)</f>
        <v>0</v>
      </c>
      <c r="BJ130" s="15" t="s">
        <v>14</v>
      </c>
      <c r="BK130" s="234">
        <f>ROUND(I130*H130,2)</f>
        <v>0</v>
      </c>
      <c r="BL130" s="15" t="s">
        <v>802</v>
      </c>
      <c r="BM130" s="233" t="s">
        <v>834</v>
      </c>
    </row>
    <row r="131" s="1" customFormat="1">
      <c r="B131" s="36"/>
      <c r="C131" s="37"/>
      <c r="D131" s="235" t="s">
        <v>190</v>
      </c>
      <c r="E131" s="37"/>
      <c r="F131" s="236" t="s">
        <v>833</v>
      </c>
      <c r="G131" s="37"/>
      <c r="H131" s="37"/>
      <c r="I131" s="138"/>
      <c r="J131" s="37"/>
      <c r="K131" s="37"/>
      <c r="L131" s="41"/>
      <c r="M131" s="237"/>
      <c r="N131" s="84"/>
      <c r="O131" s="84"/>
      <c r="P131" s="84"/>
      <c r="Q131" s="84"/>
      <c r="R131" s="84"/>
      <c r="S131" s="84"/>
      <c r="T131" s="85"/>
      <c r="AT131" s="15" t="s">
        <v>190</v>
      </c>
      <c r="AU131" s="15" t="s">
        <v>14</v>
      </c>
    </row>
    <row r="132" s="11" customFormat="1" ht="25.92" customHeight="1">
      <c r="B132" s="206"/>
      <c r="C132" s="207"/>
      <c r="D132" s="208" t="s">
        <v>81</v>
      </c>
      <c r="E132" s="209" t="s">
        <v>835</v>
      </c>
      <c r="F132" s="209" t="s">
        <v>836</v>
      </c>
      <c r="G132" s="207"/>
      <c r="H132" s="207"/>
      <c r="I132" s="210"/>
      <c r="J132" s="211">
        <f>BK132</f>
        <v>0</v>
      </c>
      <c r="K132" s="207"/>
      <c r="L132" s="212"/>
      <c r="M132" s="213"/>
      <c r="N132" s="214"/>
      <c r="O132" s="214"/>
      <c r="P132" s="215">
        <f>SUM(P133:P136)</f>
        <v>0</v>
      </c>
      <c r="Q132" s="214"/>
      <c r="R132" s="215">
        <f>SUM(R133:R136)</f>
        <v>0</v>
      </c>
      <c r="S132" s="214"/>
      <c r="T132" s="216">
        <f>SUM(T133:T136)</f>
        <v>0</v>
      </c>
      <c r="AR132" s="217" t="s">
        <v>214</v>
      </c>
      <c r="AT132" s="218" t="s">
        <v>81</v>
      </c>
      <c r="AU132" s="218" t="s">
        <v>82</v>
      </c>
      <c r="AY132" s="217" t="s">
        <v>182</v>
      </c>
      <c r="BK132" s="219">
        <f>SUM(BK133:BK136)</f>
        <v>0</v>
      </c>
    </row>
    <row r="133" s="1" customFormat="1" ht="16.5" customHeight="1">
      <c r="B133" s="36"/>
      <c r="C133" s="222" t="s">
        <v>229</v>
      </c>
      <c r="D133" s="222" t="s">
        <v>184</v>
      </c>
      <c r="E133" s="223" t="s">
        <v>837</v>
      </c>
      <c r="F133" s="224" t="s">
        <v>838</v>
      </c>
      <c r="G133" s="225" t="s">
        <v>801</v>
      </c>
      <c r="H133" s="226">
        <v>1</v>
      </c>
      <c r="I133" s="227"/>
      <c r="J133" s="228">
        <f>ROUND(I133*H133,2)</f>
        <v>0</v>
      </c>
      <c r="K133" s="224" t="s">
        <v>187</v>
      </c>
      <c r="L133" s="41"/>
      <c r="M133" s="229" t="s">
        <v>1</v>
      </c>
      <c r="N133" s="230" t="s">
        <v>47</v>
      </c>
      <c r="O133" s="84"/>
      <c r="P133" s="231">
        <f>O133*H133</f>
        <v>0</v>
      </c>
      <c r="Q133" s="231">
        <v>0</v>
      </c>
      <c r="R133" s="231">
        <f>Q133*H133</f>
        <v>0</v>
      </c>
      <c r="S133" s="231">
        <v>0</v>
      </c>
      <c r="T133" s="232">
        <f>S133*H133</f>
        <v>0</v>
      </c>
      <c r="AR133" s="233" t="s">
        <v>802</v>
      </c>
      <c r="AT133" s="233" t="s">
        <v>184</v>
      </c>
      <c r="AU133" s="233" t="s">
        <v>14</v>
      </c>
      <c r="AY133" s="15" t="s">
        <v>182</v>
      </c>
      <c r="BE133" s="234">
        <f>IF(N133="základní",J133,0)</f>
        <v>0</v>
      </c>
      <c r="BF133" s="234">
        <f>IF(N133="snížená",J133,0)</f>
        <v>0</v>
      </c>
      <c r="BG133" s="234">
        <f>IF(N133="zákl. přenesená",J133,0)</f>
        <v>0</v>
      </c>
      <c r="BH133" s="234">
        <f>IF(N133="sníž. přenesená",J133,0)</f>
        <v>0</v>
      </c>
      <c r="BI133" s="234">
        <f>IF(N133="nulová",J133,0)</f>
        <v>0</v>
      </c>
      <c r="BJ133" s="15" t="s">
        <v>14</v>
      </c>
      <c r="BK133" s="234">
        <f>ROUND(I133*H133,2)</f>
        <v>0</v>
      </c>
      <c r="BL133" s="15" t="s">
        <v>802</v>
      </c>
      <c r="BM133" s="233" t="s">
        <v>839</v>
      </c>
    </row>
    <row r="134" s="1" customFormat="1">
      <c r="B134" s="36"/>
      <c r="C134" s="37"/>
      <c r="D134" s="235" t="s">
        <v>190</v>
      </c>
      <c r="E134" s="37"/>
      <c r="F134" s="236" t="s">
        <v>838</v>
      </c>
      <c r="G134" s="37"/>
      <c r="H134" s="37"/>
      <c r="I134" s="138"/>
      <c r="J134" s="37"/>
      <c r="K134" s="37"/>
      <c r="L134" s="41"/>
      <c r="M134" s="237"/>
      <c r="N134" s="84"/>
      <c r="O134" s="84"/>
      <c r="P134" s="84"/>
      <c r="Q134" s="84"/>
      <c r="R134" s="84"/>
      <c r="S134" s="84"/>
      <c r="T134" s="85"/>
      <c r="AT134" s="15" t="s">
        <v>190</v>
      </c>
      <c r="AU134" s="15" t="s">
        <v>14</v>
      </c>
    </row>
    <row r="135" s="1" customFormat="1" ht="16.5" customHeight="1">
      <c r="B135" s="36"/>
      <c r="C135" s="222" t="s">
        <v>237</v>
      </c>
      <c r="D135" s="222" t="s">
        <v>184</v>
      </c>
      <c r="E135" s="223" t="s">
        <v>840</v>
      </c>
      <c r="F135" s="224" t="s">
        <v>841</v>
      </c>
      <c r="G135" s="225" t="s">
        <v>801</v>
      </c>
      <c r="H135" s="226">
        <v>1</v>
      </c>
      <c r="I135" s="227"/>
      <c r="J135" s="228">
        <f>ROUND(I135*H135,2)</f>
        <v>0</v>
      </c>
      <c r="K135" s="224" t="s">
        <v>1</v>
      </c>
      <c r="L135" s="41"/>
      <c r="M135" s="229" t="s">
        <v>1</v>
      </c>
      <c r="N135" s="230" t="s">
        <v>47</v>
      </c>
      <c r="O135" s="84"/>
      <c r="P135" s="231">
        <f>O135*H135</f>
        <v>0</v>
      </c>
      <c r="Q135" s="231">
        <v>0</v>
      </c>
      <c r="R135" s="231">
        <f>Q135*H135</f>
        <v>0</v>
      </c>
      <c r="S135" s="231">
        <v>0</v>
      </c>
      <c r="T135" s="232">
        <f>S135*H135</f>
        <v>0</v>
      </c>
      <c r="AR135" s="233" t="s">
        <v>802</v>
      </c>
      <c r="AT135" s="233" t="s">
        <v>184</v>
      </c>
      <c r="AU135" s="233" t="s">
        <v>14</v>
      </c>
      <c r="AY135" s="15" t="s">
        <v>182</v>
      </c>
      <c r="BE135" s="234">
        <f>IF(N135="základní",J135,0)</f>
        <v>0</v>
      </c>
      <c r="BF135" s="234">
        <f>IF(N135="snížená",J135,0)</f>
        <v>0</v>
      </c>
      <c r="BG135" s="234">
        <f>IF(N135="zákl. přenesená",J135,0)</f>
        <v>0</v>
      </c>
      <c r="BH135" s="234">
        <f>IF(N135="sníž. přenesená",J135,0)</f>
        <v>0</v>
      </c>
      <c r="BI135" s="234">
        <f>IF(N135="nulová",J135,0)</f>
        <v>0</v>
      </c>
      <c r="BJ135" s="15" t="s">
        <v>14</v>
      </c>
      <c r="BK135" s="234">
        <f>ROUND(I135*H135,2)</f>
        <v>0</v>
      </c>
      <c r="BL135" s="15" t="s">
        <v>802</v>
      </c>
      <c r="BM135" s="233" t="s">
        <v>842</v>
      </c>
    </row>
    <row r="136" s="1" customFormat="1">
      <c r="B136" s="36"/>
      <c r="C136" s="37"/>
      <c r="D136" s="235" t="s">
        <v>190</v>
      </c>
      <c r="E136" s="37"/>
      <c r="F136" s="236" t="s">
        <v>841</v>
      </c>
      <c r="G136" s="37"/>
      <c r="H136" s="37"/>
      <c r="I136" s="138"/>
      <c r="J136" s="37"/>
      <c r="K136" s="37"/>
      <c r="L136" s="41"/>
      <c r="M136" s="274"/>
      <c r="N136" s="275"/>
      <c r="O136" s="275"/>
      <c r="P136" s="275"/>
      <c r="Q136" s="275"/>
      <c r="R136" s="275"/>
      <c r="S136" s="275"/>
      <c r="T136" s="276"/>
      <c r="AT136" s="15" t="s">
        <v>190</v>
      </c>
      <c r="AU136" s="15" t="s">
        <v>14</v>
      </c>
    </row>
    <row r="137" s="1" customFormat="1" ht="6.96" customHeight="1">
      <c r="B137" s="59"/>
      <c r="C137" s="60"/>
      <c r="D137" s="60"/>
      <c r="E137" s="60"/>
      <c r="F137" s="60"/>
      <c r="G137" s="60"/>
      <c r="H137" s="60"/>
      <c r="I137" s="172"/>
      <c r="J137" s="60"/>
      <c r="K137" s="60"/>
      <c r="L137" s="41"/>
    </row>
  </sheetData>
  <sheetProtection sheet="1" autoFilter="0" formatColumns="0" formatRows="0" objects="1" scenarios="1" spinCount="100000" saltValue="QZT3iR1fHDlL2JBSfQuWL+mz5tcSyTm+qOu1Y9BRyrvqP0VHticcctJG/AqCOVh1ySiNqLjQMsyWO28twDqjEw==" hashValue="DZjcxM6hQ0sGtIxAbeLzryxbj6NJQ+P8hVB5Mt4w6WJk8xENS4NGABi69cpV18jJvrZK3W3DMrg6ItPobMPE2Q==" algorithmName="SHA-512" password="CC35"/>
  <autoFilter ref="C117:K136"/>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450G0\Install</dc:creator>
  <cp:lastModifiedBy>450G0\Install</cp:lastModifiedBy>
  <dcterms:created xsi:type="dcterms:W3CDTF">2019-06-04T18:48:19Z</dcterms:created>
  <dcterms:modified xsi:type="dcterms:W3CDTF">2019-06-04T18:48:28Z</dcterms:modified>
</cp:coreProperties>
</file>